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4275" yWindow="65491" windowWidth="7725" windowHeight="7905" activeTab="0"/>
  </bookViews>
  <sheets>
    <sheet name="IS" sheetId="1" r:id="rId1"/>
    <sheet name="BS" sheetId="2" r:id="rId2"/>
    <sheet name="STE" sheetId="3" r:id="rId3"/>
    <sheet name="CF" sheetId="4" r:id="rId4"/>
    <sheet name="Notes" sheetId="5" r:id="rId5"/>
    <sheet name="Sheet1" sheetId="6" r:id="rId6"/>
  </sheets>
  <externalReferences>
    <externalReference r:id="rId9"/>
    <externalReference r:id="rId10"/>
  </externalReferences>
  <definedNames>
    <definedName name="\a">#REF!</definedName>
    <definedName name="_Fill" hidden="1">'[1]Office'!#REF!</definedName>
    <definedName name="_LP2">#REF!</definedName>
    <definedName name="_Order1" hidden="1">255</definedName>
    <definedName name="_Order2" hidden="1">255</definedName>
    <definedName name="_TV2">#REF!</definedName>
    <definedName name="a">#REF!</definedName>
    <definedName name="Current">#REF!</definedName>
    <definedName name="END">#REF!</definedName>
    <definedName name="FST">#REF!</definedName>
    <definedName name="i">#REF!</definedName>
    <definedName name="ii">#REF!</definedName>
    <definedName name="iii">#REF!</definedName>
    <definedName name="iv">#REF!</definedName>
    <definedName name="ix">#REF!</definedName>
    <definedName name="LOP">#REF!</definedName>
    <definedName name="_xlnm.Print_Area" localSheetId="1">'BS'!$A$1:$F$76</definedName>
    <definedName name="_xlnm.Print_Area" localSheetId="3">'CF'!$A$1:$E$71</definedName>
    <definedName name="_xlnm.Print_Area" localSheetId="0">'IS'!$A$1:$J$57</definedName>
    <definedName name="_xlnm.Print_Area" localSheetId="4">'Notes'!$A$1:$K$282</definedName>
    <definedName name="_xlnm.Print_Area" localSheetId="2">'STE'!$A$1:$I$42</definedName>
    <definedName name="Print_Area_MI">'[2]indicator'!$A$31:$J$88</definedName>
    <definedName name="Prior">#REF!</definedName>
    <definedName name="Project___Dataran_Putra">#REF!</definedName>
    <definedName name="S">#REF!</definedName>
    <definedName name="v">#REF!</definedName>
    <definedName name="vi">#REF!</definedName>
    <definedName name="vii">#REF!</definedName>
    <definedName name="viii">#REF!</definedName>
    <definedName name="x">#REF!</definedName>
    <definedName name="xi">#REF!</definedName>
    <definedName name="xii">#REF!</definedName>
    <definedName name="xiii">#REF!</definedName>
    <definedName name="xiv">#REF!</definedName>
    <definedName name="xix">#REF!</definedName>
    <definedName name="xv">#REF!</definedName>
    <definedName name="xvi">#REF!</definedName>
    <definedName name="xvii">#REF!</definedName>
    <definedName name="xviii">#REF!</definedName>
    <definedName name="xx">#REF!</definedName>
    <definedName name="xxi">#REF!</definedName>
    <definedName name="xxii">#REF!</definedName>
    <definedName name="Z_EFEE9F44_D9C6_11D1_B555_0060940C8B94_.wvu.FilterData" hidden="1">#REF!</definedName>
    <definedName name="Z_EFEE9F44_D9C6_11D1_B555_0060940C8B94_.wvu.PrintTitles" hidden="1">#REF!</definedName>
  </definedNames>
  <calcPr fullCalcOnLoad="1"/>
</workbook>
</file>

<file path=xl/sharedStrings.xml><?xml version="1.0" encoding="utf-8"?>
<sst xmlns="http://schemas.openxmlformats.org/spreadsheetml/2006/main" count="457" uniqueCount="383">
  <si>
    <t xml:space="preserve">2008 continues to be a challenging year for the Group as the global economic decline will definitely affect the group especially the software division. While it will be obvious that the Group will be unable to meet its internal forecast, growth or meet profitabilty for the year, the Group is still optimistic for 2009 as it consolidates and prepares  itself to face 2009.  While the Company is facing lean times, it has not lost its focus on further increasing efficiency and reducing cost by implementing new Quality management system and standards within  the group and further reviewing its business model, while remaining relevant to market demands.   </t>
  </si>
  <si>
    <t>The Group recently increased its gearing for the first time for working capital purpose to neccesitate the implementation of projects which have been delayed as well as to meet the demand for the tightening of  credit policies by new customers.  The Group sees the cashflow requirement  as temporary in order to secure more jobs in the Middle East, where it is common for suppliers to issue bank guarantees as deposits for projects. With SMR Gulf WLL, our Middle East office going into full swing in the 4Q of 2008, we expect positive results to come in as early as 1Q of 2009.</t>
  </si>
  <si>
    <t>There was no sale of unquoted investments or properties during the current quarter and financial year-to-date except for the shares in Smartha which were returned at no consideration.</t>
  </si>
  <si>
    <t>All borrowings are denominated in Ringgit Malaysia.</t>
  </si>
  <si>
    <t xml:space="preserve"> With more than RM50 million in proposals already submitted to potential customers, many of which are still pending and in demand , the Group is still very confident of doing well in 2009, as proven with the latest signing of a contract with Abu Dhabi Polis, UAE, worth close to US$1.0 million. Despite the reduce spending envisaged  towards the year end out of caution for most organisations towards the end of 2008, the Group still sees huge potential in its consulting and HR expertise including training as the driver of more stable and consistent revenue in 2009.                                                                            </t>
  </si>
  <si>
    <t xml:space="preserve">Changes in the Composition of the Group  </t>
  </si>
  <si>
    <t xml:space="preserve">Contingent Liabilities or Contingent Assets </t>
  </si>
  <si>
    <t xml:space="preserve">Capital Commitments </t>
  </si>
  <si>
    <t xml:space="preserve">Off Balance Sheet Financial Instruments </t>
  </si>
  <si>
    <t>There is no off balance sheet financial instruments as at the date of this quarterly report.</t>
  </si>
  <si>
    <t xml:space="preserve">Material Litigations </t>
  </si>
  <si>
    <t xml:space="preserve">The Group is not engaged in any material litigation either as plaintiff or defendant and the Directors do not have any knowledge of any proceedings pending or threatened against the Group as at the date of this quarterly report. </t>
  </si>
  <si>
    <t xml:space="preserve">Earnings Per Share </t>
  </si>
  <si>
    <t>Group Borrowings and Debt Securities</t>
  </si>
  <si>
    <t>(a)</t>
  </si>
  <si>
    <t>Basic earnings per share</t>
  </si>
  <si>
    <t xml:space="preserve">   Depreciation </t>
  </si>
  <si>
    <t xml:space="preserve">   Amortisation</t>
  </si>
  <si>
    <t>AS AT</t>
  </si>
  <si>
    <t>RM</t>
  </si>
  <si>
    <t>CURRENT ASSETS</t>
  </si>
  <si>
    <t>INDIVIDUAL QUARTER</t>
  </si>
  <si>
    <t>CUMULATIVE QUARTER</t>
  </si>
  <si>
    <t>REVENUE</t>
  </si>
  <si>
    <t>COST OF SALES</t>
  </si>
  <si>
    <t>TAXATION</t>
  </si>
  <si>
    <t>N/A</t>
  </si>
  <si>
    <t>CASH FLOWS FROM OPERATING ACTIVITIES</t>
  </si>
  <si>
    <t xml:space="preserve">   Interest expenses</t>
  </si>
  <si>
    <t>Operating profit before working capital changes</t>
  </si>
  <si>
    <t xml:space="preserve">   Purchase of property, plant and equipment</t>
  </si>
  <si>
    <t>Distributable</t>
  </si>
  <si>
    <t>Share</t>
  </si>
  <si>
    <t>Retained</t>
  </si>
  <si>
    <t>Capital</t>
  </si>
  <si>
    <t>Total</t>
  </si>
  <si>
    <t>CASH FLOWS FROM FINANCING ACTIVITIES</t>
  </si>
  <si>
    <t>OTHER INCOME</t>
  </si>
  <si>
    <t xml:space="preserve">CONDENSED CONSOLIDATED BALANCE SHEETS </t>
  </si>
  <si>
    <t>CONDENSED CONSOLIDATED STATEMENT OF CHANGES IN EQUITY</t>
  </si>
  <si>
    <t>CONDENSED CONSOLIDATED CASH FLOW STATEMENTS</t>
  </si>
  <si>
    <t>CASH FLOWS FROM INVESTING ACTIVITIES</t>
  </si>
  <si>
    <t>Net cash used in investing activities</t>
  </si>
  <si>
    <t>Number of ordinary shares at RM0.10 sen par each</t>
  </si>
  <si>
    <t>Premium</t>
  </si>
  <si>
    <t xml:space="preserve">     Cash and bank balances</t>
  </si>
  <si>
    <t>Profit before tax</t>
  </si>
  <si>
    <t>(THE FIGURES HAVE NOT BEEN AUDITED)</t>
  </si>
  <si>
    <t xml:space="preserve">                                                                                                               </t>
  </si>
  <si>
    <t>3 MONTHS PERIOD ENDED</t>
  </si>
  <si>
    <t>ATTRIBUTABLE TO :</t>
  </si>
  <si>
    <t>Earnings per share attributable to ordinary</t>
  </si>
  <si>
    <t xml:space="preserve">  ordinary equity holders of the parent</t>
  </si>
  <si>
    <t xml:space="preserve">  - Basic (sen)</t>
  </si>
  <si>
    <t xml:space="preserve">  - Diluted (sen)</t>
  </si>
  <si>
    <t>AUDITED</t>
  </si>
  <si>
    <t>UNAUDITED</t>
  </si>
  <si>
    <t>NON-CURRENT ASSETS</t>
  </si>
  <si>
    <t>ASSETS</t>
  </si>
  <si>
    <t>TOTAL  ASSETS</t>
  </si>
  <si>
    <t>EQUITY AND LIABILITIES</t>
  </si>
  <si>
    <t>EQUITY ATTRIBUTABLE TO ORDINARY EQUITY</t>
  </si>
  <si>
    <t>TOTAL  EQUITY</t>
  </si>
  <si>
    <t>CURRENT  LIABILITIES</t>
  </si>
  <si>
    <t>Trade receivables</t>
  </si>
  <si>
    <t>Cash and bank balances</t>
  </si>
  <si>
    <t>TOTAL  LIABILITIES</t>
  </si>
  <si>
    <t>TOTAL  EQUITY AND LIABILITIES</t>
  </si>
  <si>
    <t>Net Assets per share attributable to ordinary</t>
  </si>
  <si>
    <t>Non-Distributable</t>
  </si>
  <si>
    <t>Sub-total</t>
  </si>
  <si>
    <t>Minority</t>
  </si>
  <si>
    <t>Interest</t>
  </si>
  <si>
    <t>Equity</t>
  </si>
  <si>
    <t>ADMINISTRATIVE  EXPENSES</t>
  </si>
  <si>
    <t>Goodwill on consolidation</t>
  </si>
  <si>
    <t>Intangible assets</t>
  </si>
  <si>
    <t>Share capital</t>
  </si>
  <si>
    <t/>
  </si>
  <si>
    <t>Hire purchase payables</t>
  </si>
  <si>
    <t>Other payables and accruals</t>
  </si>
  <si>
    <t>(Company no.  659523-T)</t>
  </si>
  <si>
    <t>FINANCE COST</t>
  </si>
  <si>
    <t xml:space="preserve">   Interest paid</t>
  </si>
  <si>
    <t xml:space="preserve">  HOLDERS OF THE COMPANY</t>
  </si>
  <si>
    <t xml:space="preserve">   Repayment of hire purchase payables</t>
  </si>
  <si>
    <t xml:space="preserve">   Interim dividend paid</t>
  </si>
  <si>
    <t>A1</t>
  </si>
  <si>
    <t>A2</t>
  </si>
  <si>
    <t>A3</t>
  </si>
  <si>
    <t>A4</t>
  </si>
  <si>
    <t>A5</t>
  </si>
  <si>
    <t>A6</t>
  </si>
  <si>
    <t>A7</t>
  </si>
  <si>
    <t>A8</t>
  </si>
  <si>
    <t>A9</t>
  </si>
  <si>
    <t xml:space="preserve"> Total Revenue</t>
  </si>
  <si>
    <t>A10</t>
  </si>
  <si>
    <t>A11</t>
  </si>
  <si>
    <t>A12</t>
  </si>
  <si>
    <t>A13</t>
  </si>
  <si>
    <t>RM'000</t>
  </si>
  <si>
    <t>Quarter</t>
  </si>
  <si>
    <t>B2</t>
  </si>
  <si>
    <t>Current</t>
  </si>
  <si>
    <t>B3</t>
  </si>
  <si>
    <t>B4</t>
  </si>
  <si>
    <t>B5</t>
  </si>
  <si>
    <t>B6</t>
  </si>
  <si>
    <t>B7</t>
  </si>
  <si>
    <t>B8</t>
  </si>
  <si>
    <t>B9</t>
  </si>
  <si>
    <t>B10</t>
  </si>
  <si>
    <t>B11</t>
  </si>
  <si>
    <t>B12</t>
  </si>
  <si>
    <t>Fully diluted earnings per share</t>
  </si>
  <si>
    <t>(b)</t>
  </si>
  <si>
    <t>B13</t>
  </si>
  <si>
    <t>Actual</t>
  </si>
  <si>
    <t>utilisation</t>
  </si>
  <si>
    <t>RM’000</t>
  </si>
  <si>
    <t xml:space="preserve"> Capital investment</t>
  </si>
  <si>
    <t xml:space="preserve"> Working capital</t>
  </si>
  <si>
    <t xml:space="preserve"> Research &amp; Development (“R&amp;D”)</t>
  </si>
  <si>
    <t xml:space="preserve"> Listing expenses</t>
  </si>
  <si>
    <t xml:space="preserve"> Total</t>
  </si>
  <si>
    <t xml:space="preserve">B14  </t>
  </si>
  <si>
    <t>Note:</t>
  </si>
  <si>
    <t>Adjustments for:</t>
  </si>
  <si>
    <t>Changes in working capital</t>
  </si>
  <si>
    <t>Net cash generated from operating activities</t>
  </si>
  <si>
    <t>Net cash (used in)/generated from financing activities</t>
  </si>
  <si>
    <t>Property, plant &amp; equipment</t>
  </si>
  <si>
    <t>Trade payables</t>
  </si>
  <si>
    <t>Profit for the period</t>
  </si>
  <si>
    <t>Material change in the profit before tax for the current quarter as compared with the immediate preceding quarter</t>
  </si>
  <si>
    <t>The Group has no dilutive potential ordinary shares. As such, no dilutive effect on the earnings per share of the Group.</t>
  </si>
  <si>
    <t>Cumulative</t>
  </si>
  <si>
    <t xml:space="preserve">   Net change in amount owing to directors</t>
  </si>
  <si>
    <t>Audit Report of the preceding Annual Financial Statements</t>
  </si>
  <si>
    <t xml:space="preserve">Seasonal or Cyclical Factors  </t>
  </si>
  <si>
    <t xml:space="preserve">The Group’s operations were not materially affected by seasonal or cyclical changes during the quarter under review.   
</t>
  </si>
  <si>
    <t xml:space="preserve">Changes in estimates </t>
  </si>
  <si>
    <t xml:space="preserve">There were no changes in estimates of amounts reported that have a material effect on the results for the current quarter and financial year-to-date. </t>
  </si>
  <si>
    <t>Debt and equity securities</t>
  </si>
  <si>
    <t xml:space="preserve">There were no issuance, cancellations, repurchases, resale and repayment of debt and equity securities during the current quarter and financial year-to-date. </t>
  </si>
  <si>
    <t xml:space="preserve">Valuation of Property, Plant and Equipment </t>
  </si>
  <si>
    <t>Dividend Paid</t>
  </si>
  <si>
    <t>Basis of Preparation</t>
  </si>
  <si>
    <t>Unusual Items Affecting Assets, Liabilities, Equity, Net Income or Cash Flows</t>
  </si>
  <si>
    <t xml:space="preserve">Segmental Information </t>
  </si>
  <si>
    <t>Dividend</t>
  </si>
  <si>
    <t xml:space="preserve">Status of Utilisation of Proceeds </t>
  </si>
  <si>
    <t xml:space="preserve">Status of corporate proposals announced but not yet completed </t>
  </si>
  <si>
    <t xml:space="preserve">Purchase and Disposal of Quoted Securities  </t>
  </si>
  <si>
    <t>There was no purchase or disposal of quoted securities during the current quarter and financial year-to-date.</t>
  </si>
  <si>
    <t>Prospects for the current financial year</t>
  </si>
  <si>
    <t>Variance of actual profit from Profit forecast and Profit Guarantee</t>
  </si>
  <si>
    <t xml:space="preserve">Review of Performance  </t>
  </si>
  <si>
    <t xml:space="preserve">B1     </t>
  </si>
  <si>
    <t xml:space="preserve">Material Events Subsequent to the end of the current quarter </t>
  </si>
  <si>
    <t xml:space="preserve">The Group neither announced nor provided any profit forecast or profit guarantee. </t>
  </si>
  <si>
    <t xml:space="preserve">Profit on Sale of Unquoted Investments and/or Properties </t>
  </si>
  <si>
    <t>Basic earnings per ordinary shares (sen)</t>
  </si>
  <si>
    <t xml:space="preserve">   Receivables </t>
  </si>
  <si>
    <t xml:space="preserve">   Development costs </t>
  </si>
  <si>
    <t xml:space="preserve">   Payables </t>
  </si>
  <si>
    <t>Tax paid</t>
  </si>
  <si>
    <t>EQUITY HOLDERS OF THE COMPANY</t>
  </si>
  <si>
    <t>MINORITY INTEREST</t>
  </si>
  <si>
    <t>31 DECEMBER 2007</t>
  </si>
  <si>
    <t>Share premium</t>
  </si>
  <si>
    <t>Retained earnings</t>
  </si>
  <si>
    <t xml:space="preserve">   Net gain on disposal of property, plant &amp; equipment</t>
  </si>
  <si>
    <t>Currency exchange difference</t>
  </si>
  <si>
    <t>Revised</t>
  </si>
  <si>
    <t>schedule</t>
  </si>
  <si>
    <t>-</t>
  </si>
  <si>
    <t>Deviation</t>
  </si>
  <si>
    <t>amount</t>
  </si>
  <si>
    <t>Previously disclosed utilisation schedule</t>
  </si>
  <si>
    <t>31 December 2008</t>
  </si>
  <si>
    <t>Revised timeline</t>
  </si>
  <si>
    <t>On 18 January 2008, Kenanga Investment Bank Berhad, on behalf of the Board of Directors of the Company announced that the Securities Commission ("SC") had, vide its letter dated 17 Jan 2008, granted its approval to vary the amount unutilised of approximately RM717,000 from capital investment to financing of future acquisition and/or investment in related business(es) and to extend the timeframe for utilisation up to financial year ending 31 December 2008.</t>
  </si>
  <si>
    <t xml:space="preserve">The IPO proceeds were received after the Company was listed on 13 March 2006.  A summary of the status of the utilisation of listing proceeds as at 31 December 2007 and the approval by the SC to vary the amount unutilised of approximately RM717,000 of capital investment  is set out below : </t>
  </si>
  <si>
    <t>The unaudited condensed consolidated income statements should be read in conjunction with the notes to the interim financial report and the audited financial statements of the Group for the financial year ended 31 December 2007.</t>
  </si>
  <si>
    <t>The unaudited condensed consolidated balance sheet should be read in conjunction with the notes to the interim financial report and the audited financial statements of the Group for the financial year ended 31 December 2007.</t>
  </si>
  <si>
    <t>The unaudited condensed consolidated statement of changes in equity should be read in conjunction with the notes to the interim financial report and the audited financial statements of the Group for the financial year ended 31 December 2007.</t>
  </si>
  <si>
    <t>The unaudited condensed consolidated cash flow should be read in conjunction with the notes to the interim financial report and the audited financial statements of the Group for the financial year ended 31 December 2007.</t>
  </si>
  <si>
    <t>Inventories</t>
  </si>
  <si>
    <t>Work-in-progress</t>
  </si>
  <si>
    <t>Deferred tax liabilities</t>
  </si>
  <si>
    <t>Tax payable</t>
  </si>
  <si>
    <t>Development costs</t>
  </si>
  <si>
    <t>Foreign</t>
  </si>
  <si>
    <t>Currency</t>
  </si>
  <si>
    <t>Translation</t>
  </si>
  <si>
    <t>Earnings</t>
  </si>
  <si>
    <t xml:space="preserve">   Work-in-progress</t>
  </si>
  <si>
    <t xml:space="preserve">The audit report for the annual financial statements of the Group for the FYE 31 December 2007 was not subject to any qualification. </t>
  </si>
  <si>
    <t>No dividend was paid during the financial year-to-date.</t>
  </si>
  <si>
    <t xml:space="preserve">Corporate proposal announced but not yet completed as at the date of this quarterly report are as follows :- </t>
  </si>
  <si>
    <t>There is no dividend has been declared for the current quarter.</t>
  </si>
  <si>
    <t>Other receivables, prepayments &amp; deposits</t>
  </si>
  <si>
    <t>Amount owing by a related company</t>
  </si>
  <si>
    <t>Deposits placed with licensed bank</t>
  </si>
  <si>
    <t>Reserve</t>
  </si>
  <si>
    <t>Cash (used in)/generated from operations</t>
  </si>
  <si>
    <t>Net cash used in from financing activities</t>
  </si>
  <si>
    <t>a)</t>
  </si>
  <si>
    <t>b)</t>
  </si>
  <si>
    <t>c)</t>
  </si>
  <si>
    <t xml:space="preserve">On 6 May 2008, the Company announced that it had entered into a joint venture agreement ("JVA") with Tatweer Management Systems WLL ("TMS") to form a joint venture company, under the proposed name of SMR Gulf WLL ("SMRGulf") in the Kingdom of Bahrain. </t>
  </si>
  <si>
    <t>The intended principal activities of SMRGulf is to provide consultancy, outsourcing, training, events coordination, provision of software, recruitment and headhunting in the human resources and development fields in the Kingdom of Bahrain &amp; Saudi Arabia.</t>
  </si>
  <si>
    <t>NON-CURRENT LIABILITIES</t>
  </si>
  <si>
    <t>TO-DATE ENDED</t>
  </si>
  <si>
    <t xml:space="preserve">   Interest  income</t>
  </si>
  <si>
    <t>Intellectual property rights</t>
  </si>
  <si>
    <t xml:space="preserve">There were no changes in contingent liabilities or contingent assets since the last annual balance sheet as at 31 December 2007. </t>
  </si>
  <si>
    <t>Foreign currency translation reserve</t>
  </si>
  <si>
    <t xml:space="preserve">   Allowance for doubtful debts written back</t>
  </si>
  <si>
    <t>CURRENT PERIOD</t>
  </si>
  <si>
    <t>CORRESPONDING PERIOD</t>
  </si>
  <si>
    <t xml:space="preserve">Only the segmental analysis for revenue is available by products and services and region as the company’s accounting system was not set up to analyse profitability due to the sharing of resources. </t>
  </si>
  <si>
    <t>9  MONTHS PERIOD ENDED</t>
  </si>
  <si>
    <t>30 SEPT 2007</t>
  </si>
  <si>
    <t>30 SEPT 2008</t>
  </si>
  <si>
    <t>30 SEPT  2008</t>
  </si>
  <si>
    <t xml:space="preserve">CONDENSED CONSOLIDATED INCOME STATEMENT </t>
  </si>
  <si>
    <t>AS AT  30 SEPTEMBER  2008</t>
  </si>
  <si>
    <t>FOR THE QUARTER AND 9  MONTHS ENDED 30 SEPTEMBER  2008</t>
  </si>
  <si>
    <t>FOR  9 MONTHS   ENDED  30 SEPTEMBER  2008</t>
  </si>
  <si>
    <t xml:space="preserve"> FOR  9 MONTHS  ENDED 30 SEPT  2008</t>
  </si>
  <si>
    <t xml:space="preserve">     Attributable to Equity Holders of the Parent</t>
  </si>
  <si>
    <t>As  at 1 January 2007</t>
  </si>
  <si>
    <t>As  at 1 January 2008</t>
  </si>
  <si>
    <t>As at 30 September  2007</t>
  </si>
  <si>
    <t>As  at 30 September  2008</t>
  </si>
  <si>
    <t>NOTES TO THE UNAUDITED INTERIM FINANCIAL REPORT</t>
  </si>
  <si>
    <t>FOR THE QUARTER ENDED 30 SEPTEMBER 2008</t>
  </si>
  <si>
    <t xml:space="preserve">PART A - EXPLANATORY NOTES PURSUANT TO FRS 134 </t>
  </si>
  <si>
    <t>PART B - EXPLANATORY NOTES PURSUANT TO APPENDIX 9B  OF  THE LISTING</t>
  </si>
  <si>
    <t>REQUIREMENTS OF BURSA SECURITIES FOR THE MESDAQ MARKET</t>
  </si>
  <si>
    <t>Net  decrease in cash and  cash equivalents</t>
  </si>
  <si>
    <t>Opening balance  of cash and cash equivalents</t>
  </si>
  <si>
    <t>Closing balance  of cash and cash equivalents</t>
  </si>
  <si>
    <t xml:space="preserve">Cash and cash equivalents </t>
  </si>
  <si>
    <t>Current quarter</t>
  </si>
  <si>
    <t>ended 30/9/2008</t>
  </si>
  <si>
    <t>Year-to-date</t>
  </si>
  <si>
    <t xml:space="preserve">Malaysia </t>
  </si>
  <si>
    <t xml:space="preserve"> 30/9/2008</t>
  </si>
  <si>
    <t>The Company had on 23 October 2008 announced that its subsidiary company, Specialist Management Resources (Spore) Pte Ltd had on 9 October 2008 changed its name to SMR HR Singapore Pte Ltd.</t>
  </si>
  <si>
    <t>d)</t>
  </si>
  <si>
    <t xml:space="preserve">On 21 May 2008, Kenanga Investment Bank Berhad (KIBB)  on behalf of the Company announced that the Company proposed to implement a bonus issue of 33,333,333 new ordinary shares of RM0.10 each in SMRT ("Bonus Shares") to be issued and credited as fully paid-up on the basis of 1 Bonus Shares for every 3 existing SMRT shares. ("Proposed Bonus Issue") </t>
  </si>
  <si>
    <t xml:space="preserve">The Proposed Bonus Issue  had been approved by the shareholders at  the EGM held on 18 June 2008. </t>
  </si>
  <si>
    <t>The whole exercise has been completed  in November 2008  with the Bonus shares  credited to the entitled shareholders' account  on  5 November 2008. The Bonus Shares were listed and quoted on the MESDAQ Market of Bursa Malaysia Securities Berhad on 6 Nov 2008.</t>
  </si>
  <si>
    <t>The Proposed Acquisition  had been approved by the shareholders at the EGM held on 18 June 2008. The Company received the approval from the Foreign Investment Committee ("FIC") in a  letter dated 8 August 2008 with the condition that  the Bumiputra equity in the Company is increased to at least 30% by 31 December 2010.</t>
  </si>
  <si>
    <t>On 7 October 2008, KIBB announced on behalf of the Company that the SPA has become unconditional on 30 September 2008 and was completed on 3 October 2008.</t>
  </si>
  <si>
    <t>30.9.2007</t>
  </si>
  <si>
    <t>Secured  long-term</t>
  </si>
  <si>
    <t>Overdraft</t>
  </si>
  <si>
    <t>Total borrowings</t>
  </si>
  <si>
    <t>30.9.2008</t>
  </si>
  <si>
    <t>There were no capital commitments in the interim financial statements as at 30  September 2008.</t>
  </si>
  <si>
    <t>NEGATIVE GOODWILL FROM ACQUISITION</t>
  </si>
  <si>
    <t xml:space="preserve">  OF  SUBSIDIARY COMPANY</t>
  </si>
  <si>
    <t>GROSS PROFIT / (LOSS)</t>
  </si>
  <si>
    <t>PROFIT / (LOSS)  BEFORE TAX</t>
  </si>
  <si>
    <t>PROFIT / (LOSS)   FOR THE PERIOD</t>
  </si>
  <si>
    <t>Investment in associated company</t>
  </si>
  <si>
    <t>Amount owing by an associated co</t>
  </si>
  <si>
    <t>Bank overdraft</t>
  </si>
  <si>
    <t>Minority interest</t>
  </si>
  <si>
    <t>Acquisition of subsidiary</t>
  </si>
  <si>
    <t>(b)       Analysis of  revenue by geographical areas</t>
  </si>
  <si>
    <t>(a)       Analysis of  revenue by product categories</t>
  </si>
  <si>
    <t>The rest of this page has been intentionally left blank.</t>
  </si>
  <si>
    <t>There were no material changes in the composition of the Group for the current quarter under review other than those disclosed below :-</t>
  </si>
  <si>
    <t>The assets and liabilities arising from the acquisition are as follows :-</t>
  </si>
  <si>
    <t>Development cost</t>
  </si>
  <si>
    <t>Property , Plant &amp; Equipment</t>
  </si>
  <si>
    <t xml:space="preserve">Acquiree's </t>
  </si>
  <si>
    <t>Total net assets</t>
  </si>
  <si>
    <t>Less  : Minority Interest</t>
  </si>
  <si>
    <t>Group's share of net assets</t>
  </si>
  <si>
    <t>Negative goodwill arising on acquisition</t>
  </si>
  <si>
    <t>Cost of acquisition</t>
  </si>
  <si>
    <r>
      <t xml:space="preserve">Income Tax Expenses </t>
    </r>
    <r>
      <rPr>
        <sz val="10"/>
        <rFont val="Times New Roman"/>
        <family val="1"/>
      </rPr>
      <t xml:space="preserve"> </t>
    </r>
  </si>
  <si>
    <t>Income tax</t>
  </si>
  <si>
    <t>Current tax</t>
  </si>
  <si>
    <t>(Over) / under provision of tax in  prior year</t>
  </si>
  <si>
    <t>As at</t>
  </si>
  <si>
    <t>Secured short -term</t>
  </si>
  <si>
    <t>There were no unusual items or events, which affected the assets, liabilities, equity, net income or cash flows of the Group since the last annual audited financial statements other than :-</t>
  </si>
  <si>
    <t>SMRT has in November 2008 subscribed in cash Bahrain Dinar 9,800 ( approximately RM95,000)  for its portion of 49% equity share capital in SMRGulf.  We are  in the midst of registering the  JV company in Bahrain.</t>
  </si>
  <si>
    <t>Weighted average no. of ordinary shares of</t>
  </si>
  <si>
    <t xml:space="preserve">   RM0.10 each ('000)</t>
  </si>
  <si>
    <t>3 months ended</t>
  </si>
  <si>
    <t>9  months ended</t>
  </si>
  <si>
    <t xml:space="preserve"> Future investments * *</t>
  </si>
  <si>
    <t xml:space="preserve">* * The Company had in  September 2008 utilised this amount to part finance  the acquisition of SMRL&amp;D.  </t>
  </si>
  <si>
    <t xml:space="preserve">      equity holders of the parent (sen)</t>
  </si>
  <si>
    <t xml:space="preserve">   Inventories</t>
  </si>
  <si>
    <t>PRE-ACQUISITION PROFIT ADJUSTMENT</t>
  </si>
  <si>
    <t xml:space="preserve">   Acquisition of subsidiary company</t>
  </si>
  <si>
    <t xml:space="preserve">Overseas </t>
  </si>
  <si>
    <t>Sales of software &amp; related services</t>
  </si>
  <si>
    <t>Consulting &amp; outsourcing services</t>
  </si>
  <si>
    <t>Learning &amp; development programmes</t>
  </si>
  <si>
    <t>Learning resources products</t>
  </si>
  <si>
    <t>The purchase consideration of RM713,412 under Tranche 1 were paid by end September 2008. The balance purchase consideration of RM1,664,628 will be payable upon the Vendors achieving the Profit Guarantee as stipulated in the SPA.</t>
  </si>
  <si>
    <t xml:space="preserve">      Overdraft</t>
  </si>
  <si>
    <t xml:space="preserve">     Fixed deposits with licenced bank</t>
  </si>
  <si>
    <t>Foreign exchange fluctuating difference</t>
  </si>
  <si>
    <t>Other assets</t>
  </si>
  <si>
    <t>Liabilities</t>
  </si>
  <si>
    <t>i)</t>
  </si>
  <si>
    <t>ii)</t>
  </si>
  <si>
    <t>Income Statement :</t>
  </si>
  <si>
    <t>Revenue</t>
  </si>
  <si>
    <t>As disclosed  in B8 (c), the acquisition were completed on 3 October 2008.</t>
  </si>
  <si>
    <t>Taxation</t>
  </si>
  <si>
    <t>Profit after tax</t>
  </si>
  <si>
    <t>Less : pre acquisition adjustments</t>
  </si>
  <si>
    <t>Post acquisition  profits</t>
  </si>
  <si>
    <t xml:space="preserve"> -   effective from 30 September 2008, the Co-Founder' Agreement entered into by the Parties on 24 July 2007 shall be of no futher effect</t>
  </si>
  <si>
    <t xml:space="preserve">On 23 May 2008, KIBB, on behalf of the Company, announced that the Company had on 22 May 2008 entered into a conditional sale and purchase of shares agreement (SPA) with Dr. Palaniappan a/l Ramanathan (DrPalan) , Kamatchi @ Valliammmai a/p Malayandi and Krishnan a/l Ramanathan Chettiar to acquire a total of 2,086,000 ordinary shares of RM1.00 each in SMR Learning &amp; Development Sdn Bhd (formerly known as Specialist Management Resources Sdn Bhd) ("SMRL&amp;D") , representing approximately 76.86% of the total issued and paid-up share capital of SMRL&amp;D for a total cash consideration of up to RM2,378,040 or RM1.14 per share with an aggregate profit guarantee of RM3.0 million for the 18-month financial period from 1 January 2008 to 30 June 2009, which however would be deemed met should SMRL&amp;D achieves RM2.0 million for the financial year ended 31 December 2008.  </t>
  </si>
  <si>
    <t xml:space="preserve">The Company had on  19  November 2008 extended financial assistance in the form of corporate guarantee favouring Malayan Banking Berhad for the credit facilities of RM4.2  million comprising  overdraft facilities of RM2.0 million , trade facilities (including letter of credit, trust receipt and bank guarantee)  of  RM2.0 million and foreign exchange contract for RM200,000  to its subsidiary SMR HR Technologies Sdn Bhd.  The overdraft facility is for working capital requirements, purchase of goods, issuance of securities deposit and non-financial guarantee and to cover foreign exchange transactions.  </t>
  </si>
  <si>
    <t xml:space="preserve">The Group  recorded a loss attributable to equity holders of  RM3.0 million against a profit of RM4.3  million recorded in the corresponding period last year as gross profit margins dropped from 64% to 36% and operating expenses increased 82% for the 9 months period  compared to the same period last year due to higher cost of  overseas operations and lower sales recorded . </t>
  </si>
  <si>
    <t>The Company had on 22 October 2008 made an annoucement pertaining to Smartha, Inc , its  associated company  :-</t>
  </si>
  <si>
    <t xml:space="preserve"> -   the Company's,  Dr Palan's and Ajay Arya Kumars' (collectively the "Parties") shareholdings  of 1,500,000 shares, 900,000 shares &amp; 600,000 shares respectively shall be null and void and their respective stock certificates be transferred back to Smartha at no additional consideration  sum.</t>
  </si>
  <si>
    <t>The effective tax rate of the Group is lower than the statutory income tax rate of 26% due to tax exemption enjoyed by a wholly-owned subsidiary which was accorded the Multimedia Super Corridor (MSC) status  (the tax exemption is available up to 30 December 2011) and the utilisation of unutilised capital allowance of a subsidiary.</t>
  </si>
  <si>
    <t>There was no revaluation on property, plant and equipment of the Group during the quarter under review. However, the Group conducted a revaluation on its property, plant and equipment during the 4th quarter which is expected to appreciate by approximately RM1.9 million.</t>
  </si>
  <si>
    <t xml:space="preserve">   Technical implementation fees</t>
  </si>
  <si>
    <t xml:space="preserve">   Annual maintenance charges</t>
  </si>
  <si>
    <t xml:space="preserve">   Training Power</t>
  </si>
  <si>
    <t xml:space="preserve">   HRD Webvarsity</t>
  </si>
  <si>
    <t xml:space="preserve">   Trainers Virtual Campus</t>
  </si>
  <si>
    <t xml:space="preserve">   Competency Power</t>
  </si>
  <si>
    <t xml:space="preserve">   HRD Power.net</t>
  </si>
  <si>
    <t xml:space="preserve">   E-Appraisal</t>
  </si>
  <si>
    <t xml:space="preserve">   Asia</t>
  </si>
  <si>
    <t xml:space="preserve">   Australia</t>
  </si>
  <si>
    <t xml:space="preserve">   USA</t>
  </si>
  <si>
    <t xml:space="preserve">   Africa</t>
  </si>
  <si>
    <t xml:space="preserve">   Middle East</t>
  </si>
  <si>
    <t xml:space="preserve">   Europe</t>
  </si>
  <si>
    <t>Both the Co-Founders Agreement and  Distribution Agreement dated 24 July 2007 signed earlier in relation to this is now deemed void. Both Dr Palan and Ajay have also ceased to be directors of the company effective from  30 September 2008.</t>
  </si>
  <si>
    <t>The contribution from the acquisition of SMRL&amp;D for the current quarter  :</t>
  </si>
  <si>
    <t>The Company had on  3 November 2008 extended financial assistance in the form of corporate guarantee favouring Malayan Banking Berhad for the renewal of overdraft facilities of RM500,000 and Bank Guarantee of RM10,000 granted to its subsidiary SMR Learning &amp; Development Sdn Bhd (SMRL&amp;D) . The overdraft facility is for SMRL&amp;D's  working capital requirement. The corporate guarantee is required to replace the guarantee from Credit Guarantee Corporation(CGC) and personal guarantees of the directors  for the same facilities.</t>
  </si>
  <si>
    <t>Profit / (loss)  attributable to ordinary equity holders of the parent  (RM'000)</t>
  </si>
  <si>
    <t>A</t>
  </si>
  <si>
    <t>B</t>
  </si>
  <si>
    <t>A/B X 100 sen</t>
  </si>
  <si>
    <t>The Group recorded a loss before tax of RM2.8 million for the current quarter  (Q3 2008) against a loss of RM0.13  million  in the last quarter (Q2 2008) due to a drop on gross profit margin and an  increase in operating expenses.</t>
  </si>
  <si>
    <t>FRS 107, Cash flow Statements</t>
  </si>
  <si>
    <t>FRS 111, Construction Contracts</t>
  </si>
  <si>
    <t>FRS 112, Income Taxes</t>
  </si>
  <si>
    <t>FRS 118, Revenue</t>
  </si>
  <si>
    <t>FRS 120, Accounting for Government Grants and Disclosure of Government Assistance</t>
  </si>
  <si>
    <t>FRS 129, Financial Reporting in Hyperinflationary Economies</t>
  </si>
  <si>
    <t xml:space="preserve">FRS 134, Interim Financial Reporting </t>
  </si>
  <si>
    <t>FRS 137, Provisions, Contingent Liabilities and Contingent  Assets</t>
  </si>
  <si>
    <t>FRS 139, Financial Instruments: Recognition and Measurement</t>
  </si>
  <si>
    <t>Amendment to FRS 121, The Effects of Changes in Foreign Exchange Rates - Net Investment in a Foreign Operation</t>
  </si>
  <si>
    <t>IC Interpretation 1, Changes in Existing Decommissioning, Restoration and Similar Liabilities</t>
  </si>
  <si>
    <t>IC Interpretation 2, Member's Shares in Co-operative Entities and Similar Instruments</t>
  </si>
  <si>
    <t>IC Interpretation 5, Rights to Interests arising from Decommissioning, Restoration and Environmental Rehabilitation Funds</t>
  </si>
  <si>
    <t>IC Interpretation 6, Liabilities arising from Participating in a Specific Market - Waste Electrical and Electronic Equipment</t>
  </si>
  <si>
    <t>IC Interpretation 7, Applying the Restatement Approach under FRS 129, Financial Reporting in Hyperinflationary Economies</t>
  </si>
  <si>
    <t>IC Interpretation 8, Scope of FRS 2</t>
  </si>
  <si>
    <t xml:space="preserve"> </t>
  </si>
  <si>
    <t>These interim financial statements of the Group are unaudited and have been prepared in accordance with FRS 134 - Interim Financial Reporting and the Listing Requirements of Bursa Malaysia Securities Berhad for the MESDAQ Market. 
The interim financial report should be read in conjunction with the audited financial statements of the Group for the financial year ended ("FYE") 31 December 2007. These explanatory notes provide an explanation of events and transactions that are significant to an understanding of the changes in the financial position and performance of the Group since the FYE 31 December 2007.
The significant accounting policies and presentation adopted by the Group for these interim condensed financial statements are consistent with those of the audited financial statements for the year ended 31 December 2007 except for the adoption of the following revised Financial Reporting Standards (FRS) effective for financial periods beginning on or after  1 January 2008 :</t>
  </si>
  <si>
    <t>FRS 111, FRS 120, FRS 129 and the Interpretations listed above are not applicable to the Group. FRS 139,Financial Instruments: Recognition and Measurement has been deferred and has not been adopted by the Group.</t>
  </si>
  <si>
    <t>Smartha, Inc (Smartha)  has ceased to be an associated company of the Group on  30 September 2008 as disclosed  in A10 ( c ) below. The cessation of Smartha as an associate company will not have any impact to the asset and equity to the Group as the share of SMRT's loss in Smartha has exceeded its investment in the associate company. However as there were on going preliminary expenses including the setting up of test sites which was affecting the income and cashflow of the group earlier, will now not have any impact to the Group. SMRT and Dr Palan are free of any liabilities from Smartha .</t>
  </si>
  <si>
    <t>The Company had on 22 October 2008 made an annoucement pertaining to Smartha, which has ceased to be its  associated company  on 30  September 2008 .</t>
  </si>
  <si>
    <t>The Company's, Dr Palaniappan A/L Ramanathan Chettiar's (Dr Palan) and Ajay Arya Kumar's (Ajay) shareholdings  of 1,500,000 shares, 900,000 shares and 600,000 shares respectively shall be null and void and their respective stock certificates be transferred back to Smartha at no additional consideration  sum.</t>
  </si>
  <si>
    <t>With effect from  1 July 2008,  the results of SMR Learning &amp; Development Sdn Bhd (SMRL&amp;D) , a  76.86% subsidiary company were consolidated to the Group on auditors advise.</t>
  </si>
  <si>
    <t xml:space="preserve">carrying value </t>
  </si>
  <si>
    <t>Smartha has ceased to be its  associated company  on 30  September 2008 .</t>
  </si>
  <si>
    <t>For the 9 months period under review, the Group recorded  a revenue of RM10.1 million against RM12.1  million achieved in the corresponding 9 months period of the preceding year due to decline in sales from the technology division resulting from the drop in global demand for enterprise solutions.  SMR Learning &amp; Development Sdn Bhd (SMRL&amp;D), the recently acquired subsidiary, is contributing towards 24% of  the total revenue of the Group, while the other companies with the exception  of SMR HR Singapore Pte Ltd and SMRL&amp;D  are recording  losses due to decline in sales.</t>
  </si>
  <si>
    <t>For the current quarter under review (Q3 2008) , the Group achieved a  revenue of RM2.7 million with a  loss attributable to equity holders  of RM 3.1 million compared with a turnover of RM4.6 million and profit of RM1.7 million in same quarter of 2007 (Q3  2007). The loss for the current quarter was due to the drop in revenue and  gross profit margin and increase in administrative expenses.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</si>
</sst>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0_)"/>
    <numFmt numFmtId="174" formatCode="_-&quot;$&quot;* #,##0_-;\-&quot;$&quot;* #,##0_-;_-&quot;$&quot;* &quot;-&quot;_-;_-@_-"/>
    <numFmt numFmtId="175" formatCode="_-&quot;$&quot;* #,##0.00_-;\-&quot;$&quot;* #,##0.00_-;_-&quot;$&quot;* &quot;-&quot;??_-;_-@_-"/>
    <numFmt numFmtId="176" formatCode="0.0"/>
    <numFmt numFmtId="177" formatCode="_(* #,##0.00_);_(* \(#,##0.00\);_(* &quot;-&quot;_);_(@_)"/>
    <numFmt numFmtId="178" formatCode="0.000"/>
    <numFmt numFmtId="179" formatCode="_(* #,##0.0_);_(* \(#,##0.0\);_(* &quot;-&quot;??_);_(@_)"/>
    <numFmt numFmtId="180" formatCode="[$-C09]dddd\,\ d\ mmmm\ yyyy"/>
    <numFmt numFmtId="181" formatCode="[$-409]h:mm:ss\ AM/PM"/>
    <numFmt numFmtId="182" formatCode="&quot;RM&quot;\ #,##0_);\(&quot;RM&quot;\ #,##0\)"/>
    <numFmt numFmtId="183" formatCode="&quot;RM&quot;\ #,##0_);[Red]\(&quot;RM&quot;\ #,##0\)"/>
    <numFmt numFmtId="184" formatCode="&quot;RM&quot;\ #,##0.00_);\(&quot;RM&quot;\ #,##0.00\)"/>
    <numFmt numFmtId="185" formatCode="&quot;RM&quot;\ #,##0.00_);[Red]\(&quot;RM&quot;\ #,##0.00\)"/>
    <numFmt numFmtId="186" formatCode="_(&quot;RM&quot;\ * #,##0_);_(&quot;RM&quot;\ * \(#,##0\);_(&quot;RM&quot;\ * &quot;-&quot;_);_(@_)"/>
    <numFmt numFmtId="187" formatCode="_(&quot;RM&quot;\ * #,##0.00_);_(&quot;RM&quot;\ * \(#,##0.00\);_(&quot;RM&quot;\ *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dd\,\ mmmm\ dd\,\ yyyy"/>
    <numFmt numFmtId="194" formatCode="0.0%"/>
    <numFmt numFmtId="195" formatCode="_(* #,##0.000_);_(* \(#,##0.000\);_(* &quot;-&quot;??_);_(@_)"/>
    <numFmt numFmtId="196" formatCode="_(* #,##0.0000_);_(* \(#,##0.0000\);_(* &quot;-&quot;??_);_(@_)"/>
    <numFmt numFmtId="197" formatCode="_(* #,##0.00000_);_(* \(#,##0.00000\);_(* &quot;-&quot;??_);_(@_)"/>
    <numFmt numFmtId="198" formatCode="0.000%"/>
    <numFmt numFmtId="199" formatCode="_(* #,##0.000000_);_(* \(#,##0.000000\);_(* &quot;-&quot;??_);_(@_)"/>
    <numFmt numFmtId="200" formatCode="&quot;$&quot;#,##0.00"/>
    <numFmt numFmtId="201" formatCode="&quot;$&quot;#,##0.000"/>
    <numFmt numFmtId="202" formatCode="&quot;$&quot;#,##0.0000"/>
    <numFmt numFmtId="203" formatCode="&quot;$&quot;#,##0.0"/>
    <numFmt numFmtId="204" formatCode="&quot;$&quot;#,##0"/>
  </numFmts>
  <fonts count="88">
    <font>
      <sz val="10"/>
      <name val="Arial"/>
      <family val="2"/>
    </font>
    <font>
      <sz val="11"/>
      <color indexed="8"/>
      <name val="Calibri"/>
      <family val="2"/>
    </font>
    <font>
      <b/>
      <sz val="10"/>
      <name val="Arial"/>
      <family val="2"/>
    </font>
    <font>
      <sz val="12"/>
      <name val="Times New Roman"/>
      <family val="1"/>
    </font>
    <font>
      <sz val="10"/>
      <name val="MS Sans Serif"/>
      <family val="2"/>
    </font>
    <font>
      <sz val="8"/>
      <name val="Arial"/>
      <family val="2"/>
    </font>
    <font>
      <sz val="10"/>
      <name val="Times New Roman"/>
      <family val="1"/>
    </font>
    <font>
      <b/>
      <i/>
      <sz val="16"/>
      <name val="Helv"/>
      <family val="2"/>
    </font>
    <font>
      <i/>
      <sz val="10"/>
      <color indexed="10"/>
      <name val="Arial"/>
      <family val="2"/>
    </font>
    <font>
      <i/>
      <sz val="10"/>
      <name val="Arial"/>
      <family val="2"/>
    </font>
    <font>
      <sz val="9"/>
      <name val="Arial"/>
      <family val="2"/>
    </font>
    <font>
      <b/>
      <i/>
      <u val="single"/>
      <sz val="8"/>
      <name val="Arial"/>
      <family val="2"/>
    </font>
    <font>
      <b/>
      <i/>
      <sz val="8"/>
      <name val="Arial"/>
      <family val="2"/>
    </font>
    <font>
      <sz val="10"/>
      <color indexed="8"/>
      <name val="Calibri"/>
      <family val="2"/>
    </font>
    <font>
      <u val="single"/>
      <sz val="10"/>
      <color indexed="20"/>
      <name val="Calibri"/>
      <family val="2"/>
    </font>
    <font>
      <u val="single"/>
      <sz val="10"/>
      <color indexed="12"/>
      <name val="Calibri"/>
      <family val="2"/>
    </font>
    <font>
      <i/>
      <sz val="8"/>
      <name val="Arial"/>
      <family val="2"/>
    </font>
    <font>
      <i/>
      <sz val="9"/>
      <name val="Arial"/>
      <family val="2"/>
    </font>
    <font>
      <b/>
      <sz val="9"/>
      <name val="Arial"/>
      <family val="2"/>
    </font>
    <font>
      <b/>
      <sz val="9"/>
      <color indexed="10"/>
      <name val="Arial"/>
      <family val="2"/>
    </font>
    <font>
      <b/>
      <sz val="9"/>
      <color indexed="8"/>
      <name val="Arial"/>
      <family val="2"/>
    </font>
    <font>
      <sz val="9"/>
      <color indexed="8"/>
      <name val="Arial"/>
      <family val="2"/>
    </font>
    <font>
      <b/>
      <i/>
      <u val="single"/>
      <sz val="9"/>
      <name val="Arial"/>
      <family val="2"/>
    </font>
    <font>
      <b/>
      <u val="single"/>
      <sz val="9"/>
      <name val="Arial"/>
      <family val="2"/>
    </font>
    <font>
      <sz val="6"/>
      <name val="Arial"/>
      <family val="2"/>
    </font>
    <font>
      <sz val="10"/>
      <color indexed="8"/>
      <name val="Arial"/>
      <family val="2"/>
    </font>
    <font>
      <sz val="8"/>
      <color indexed="8"/>
      <name val="Arial"/>
      <family val="2"/>
    </font>
    <font>
      <b/>
      <sz val="10"/>
      <name val="Times New Roman"/>
      <family val="1"/>
    </font>
    <font>
      <b/>
      <sz val="10"/>
      <color indexed="8"/>
      <name val="Times New Roman"/>
      <family val="1"/>
    </font>
    <font>
      <sz val="8"/>
      <name val="Times New Roman"/>
      <family val="1"/>
    </font>
    <font>
      <i/>
      <sz val="10"/>
      <name val="Times New Roman"/>
      <family val="1"/>
    </font>
    <font>
      <sz val="10"/>
      <color indexed="8"/>
      <name val="Times New Roman"/>
      <family val="1"/>
    </font>
    <font>
      <sz val="10"/>
      <color indexed="10"/>
      <name val="Times New Roman"/>
      <family val="1"/>
    </font>
    <font>
      <u val="single"/>
      <sz val="10"/>
      <name val="Times New Roman"/>
      <family val="1"/>
    </font>
    <font>
      <b/>
      <sz val="8"/>
      <name val="Times New Roman"/>
      <family val="1"/>
    </font>
    <font>
      <b/>
      <sz val="8"/>
      <color indexed="8"/>
      <name val="Times New Roman"/>
      <family val="1"/>
    </font>
    <font>
      <sz val="11"/>
      <name val="Calibri"/>
      <family val="2"/>
    </font>
    <font>
      <sz val="7"/>
      <name val="Arial"/>
      <family val="2"/>
    </font>
    <font>
      <sz val="5"/>
      <name val="Arial"/>
      <family val="2"/>
    </font>
    <font>
      <b/>
      <i/>
      <sz val="8"/>
      <color indexed="8"/>
      <name val="Arial"/>
      <family val="2"/>
    </font>
    <font>
      <b/>
      <sz val="10"/>
      <color indexed="10"/>
      <name val="Times New Roman"/>
      <family val="1"/>
    </font>
    <font>
      <sz val="8"/>
      <color indexed="8"/>
      <name val="Times New Roman"/>
      <family val="1"/>
    </font>
    <font>
      <i/>
      <sz val="8"/>
      <name val="Times New Roman"/>
      <family val="1"/>
    </font>
    <font>
      <b/>
      <sz val="8"/>
      <color indexed="10"/>
      <name val="Times New Roman"/>
      <family val="1"/>
    </font>
    <font>
      <sz val="10"/>
      <color indexed="60"/>
      <name val="Times New Roman"/>
      <family val="1"/>
    </font>
    <font>
      <b/>
      <sz val="10"/>
      <color indexed="60"/>
      <name val="Times New Roman"/>
      <family val="1"/>
    </font>
    <font>
      <b/>
      <sz val="10"/>
      <color indexed="10"/>
      <name val="Arial"/>
      <family val="2"/>
    </font>
    <font>
      <sz val="10"/>
      <color indexed="10"/>
      <name val="Arial"/>
      <family val="2"/>
    </font>
    <font>
      <b/>
      <sz val="10"/>
      <color indexed="8"/>
      <name val="Arial"/>
      <family val="2"/>
    </font>
    <font>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theme="1"/>
      <name val="Times New Roman"/>
      <family val="1"/>
    </font>
    <font>
      <b/>
      <sz val="10"/>
      <color theme="1"/>
      <name val="Times New Roman"/>
      <family val="1"/>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border>
    <border>
      <left/>
      <right/>
      <top/>
      <bottom style="thin"/>
    </border>
    <border>
      <left/>
      <right/>
      <top/>
      <bottom style="double"/>
    </border>
    <border>
      <left/>
      <right/>
      <top style="thin"/>
      <bottom style="thin"/>
    </border>
    <border>
      <left/>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4" fillId="0" borderId="0">
      <alignment/>
      <protection/>
    </xf>
    <xf numFmtId="0" fontId="72" fillId="0" borderId="0" applyNumberFormat="0" applyFill="0" applyBorder="0" applyAlignment="0" applyProtection="0"/>
    <xf numFmtId="0" fontId="14" fillId="0" borderId="0" applyNumberFormat="0" applyFill="0" applyBorder="0" applyAlignment="0" applyProtection="0"/>
    <xf numFmtId="0" fontId="73" fillId="29" borderId="0" applyNumberFormat="0" applyBorder="0" applyAlignment="0" applyProtection="0"/>
    <xf numFmtId="38" fontId="5" fillId="30"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77" fillId="31" borderId="1" applyNumberFormat="0" applyAlignment="0" applyProtection="0"/>
    <xf numFmtId="10" fontId="5" fillId="32" borderId="6" applyNumberFormat="0" applyBorder="0" applyAlignment="0" applyProtection="0"/>
    <xf numFmtId="0" fontId="0" fillId="0" borderId="0" applyNumberFormat="0" applyFont="0">
      <alignment wrapText="1"/>
      <protection/>
    </xf>
    <xf numFmtId="0" fontId="78" fillId="0" borderId="7" applyNumberFormat="0" applyFill="0" applyAlignment="0" applyProtection="0"/>
    <xf numFmtId="0" fontId="79" fillId="33" borderId="0" applyNumberFormat="0" applyBorder="0" applyAlignment="0" applyProtection="0"/>
    <xf numFmtId="0" fontId="6" fillId="0" borderId="0">
      <alignment/>
      <protection/>
    </xf>
    <xf numFmtId="173" fontId="7" fillId="0" borderId="0">
      <alignment/>
      <protection/>
    </xf>
    <xf numFmtId="0" fontId="13" fillId="0" borderId="0">
      <alignment/>
      <protection/>
    </xf>
    <xf numFmtId="0" fontId="0" fillId="34" borderId="8" applyNumberFormat="0" applyFont="0" applyAlignment="0" applyProtection="0"/>
    <xf numFmtId="0" fontId="80"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81" fillId="0" borderId="0" applyNumberFormat="0" applyFill="0" applyBorder="0" applyAlignment="0" applyProtection="0"/>
    <xf numFmtId="0" fontId="82" fillId="0" borderId="10" applyNumberFormat="0" applyFill="0" applyAlignment="0" applyProtection="0"/>
    <xf numFmtId="169"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83" fillId="0" borderId="0" applyNumberFormat="0" applyFill="0" applyBorder="0" applyAlignment="0" applyProtection="0"/>
  </cellStyleXfs>
  <cellXfs count="468">
    <xf numFmtId="0" fontId="0" fillId="0" borderId="0" xfId="0" applyAlignment="1">
      <alignment/>
    </xf>
    <xf numFmtId="0" fontId="2" fillId="0" borderId="0" xfId="0" applyFont="1" applyAlignment="1">
      <alignment/>
    </xf>
    <xf numFmtId="172" fontId="0" fillId="0" borderId="0" xfId="43" applyNumberFormat="1" applyAlignment="1">
      <alignment/>
    </xf>
    <xf numFmtId="41" fontId="0" fillId="0" borderId="0" xfId="0" applyNumberFormat="1" applyFill="1" applyAlignment="1">
      <alignment/>
    </xf>
    <xf numFmtId="0" fontId="0" fillId="0" borderId="0" xfId="0" applyFill="1" applyAlignment="1">
      <alignment/>
    </xf>
    <xf numFmtId="172" fontId="0" fillId="0" borderId="0" xfId="43" applyNumberFormat="1" applyFill="1" applyAlignment="1">
      <alignment/>
    </xf>
    <xf numFmtId="0" fontId="0" fillId="0" borderId="0" xfId="0" applyFont="1" applyAlignment="1">
      <alignment/>
    </xf>
    <xf numFmtId="41" fontId="0" fillId="0" borderId="0" xfId="0" applyNumberFormat="1" applyFont="1" applyAlignment="1">
      <alignment/>
    </xf>
    <xf numFmtId="0" fontId="0" fillId="0" borderId="0" xfId="0" applyFont="1" applyAlignment="1">
      <alignment/>
    </xf>
    <xf numFmtId="41" fontId="0" fillId="0" borderId="0" xfId="0" applyNumberFormat="1" applyFont="1" applyAlignment="1">
      <alignment/>
    </xf>
    <xf numFmtId="0" fontId="9" fillId="0" borderId="0" xfId="0" applyFont="1" applyFill="1" applyAlignment="1">
      <alignment/>
    </xf>
    <xf numFmtId="0" fontId="0" fillId="0" borderId="0" xfId="0" applyFont="1" applyFill="1" applyAlignment="1">
      <alignment/>
    </xf>
    <xf numFmtId="0" fontId="2" fillId="0" borderId="0" xfId="0" applyFont="1" applyFill="1" applyAlignment="1">
      <alignment/>
    </xf>
    <xf numFmtId="41" fontId="0" fillId="0" borderId="0" xfId="0" applyNumberFormat="1" applyFont="1" applyFill="1" applyAlignment="1">
      <alignment/>
    </xf>
    <xf numFmtId="172" fontId="0" fillId="0" borderId="0" xfId="43" applyNumberFormat="1" applyFont="1" applyFill="1" applyAlignment="1">
      <alignment/>
    </xf>
    <xf numFmtId="176" fontId="0" fillId="0" borderId="0" xfId="43" applyNumberFormat="1" applyFont="1" applyFill="1" applyAlignment="1">
      <alignment/>
    </xf>
    <xf numFmtId="0" fontId="8" fillId="0" borderId="0" xfId="0" applyFont="1" applyFill="1" applyAlignment="1">
      <alignment/>
    </xf>
    <xf numFmtId="0" fontId="16" fillId="0" borderId="0" xfId="0" applyFont="1" applyAlignment="1">
      <alignment/>
    </xf>
    <xf numFmtId="0" fontId="5" fillId="0" borderId="0" xfId="0" applyFont="1" applyAlignment="1">
      <alignment/>
    </xf>
    <xf numFmtId="41" fontId="5" fillId="0" borderId="0" xfId="0" applyNumberFormat="1" applyFont="1" applyAlignment="1">
      <alignment/>
    </xf>
    <xf numFmtId="41" fontId="5" fillId="0" borderId="0" xfId="0" applyNumberFormat="1" applyFont="1" applyFill="1" applyAlignment="1">
      <alignment/>
    </xf>
    <xf numFmtId="172" fontId="0" fillId="0" borderId="0" xfId="0" applyNumberFormat="1" applyFont="1" applyAlignment="1">
      <alignment/>
    </xf>
    <xf numFmtId="0" fontId="0" fillId="0" borderId="0" xfId="0" applyFont="1" applyAlignment="1">
      <alignment/>
    </xf>
    <xf numFmtId="172" fontId="0" fillId="0" borderId="0" xfId="43" applyNumberFormat="1" applyFont="1" applyAlignment="1">
      <alignment/>
    </xf>
    <xf numFmtId="43" fontId="0" fillId="0" borderId="0" xfId="43" applyFont="1" applyAlignment="1">
      <alignment/>
    </xf>
    <xf numFmtId="172" fontId="0" fillId="0" borderId="0" xfId="0" applyNumberFormat="1" applyFont="1" applyFill="1" applyAlignment="1">
      <alignment/>
    </xf>
    <xf numFmtId="43" fontId="0" fillId="0" borderId="0" xfId="0" applyNumberFormat="1" applyFont="1" applyFill="1" applyAlignment="1">
      <alignment/>
    </xf>
    <xf numFmtId="0" fontId="0" fillId="0" borderId="0" xfId="0" applyFont="1" applyFill="1" applyAlignment="1">
      <alignment horizontal="left" vertical="center" wrapText="1"/>
    </xf>
    <xf numFmtId="172" fontId="0" fillId="0" borderId="0" xfId="43" applyNumberFormat="1" applyFont="1" applyAlignment="1">
      <alignment/>
    </xf>
    <xf numFmtId="172" fontId="0" fillId="0" borderId="0" xfId="43" applyNumberFormat="1" applyFont="1" applyAlignment="1">
      <alignment horizontal="center"/>
    </xf>
    <xf numFmtId="0" fontId="10" fillId="0" borderId="0" xfId="0" applyFont="1" applyAlignment="1">
      <alignment horizontal="left" vertical="top"/>
    </xf>
    <xf numFmtId="0" fontId="5" fillId="0" borderId="0" xfId="0" applyFont="1" applyFill="1" applyAlignment="1">
      <alignment horizontal="justify" vertical="center" wrapText="1"/>
    </xf>
    <xf numFmtId="172" fontId="0" fillId="0" borderId="0" xfId="43" applyNumberFormat="1" applyFont="1" applyAlignment="1">
      <alignment horizontal="center"/>
    </xf>
    <xf numFmtId="0" fontId="16" fillId="0" borderId="0" xfId="0" applyFont="1" applyFill="1" applyAlignment="1">
      <alignment/>
    </xf>
    <xf numFmtId="0" fontId="5" fillId="0" borderId="0" xfId="0" applyFont="1" applyFill="1" applyAlignment="1">
      <alignment/>
    </xf>
    <xf numFmtId="0" fontId="18" fillId="0" borderId="0" xfId="0" applyFont="1" applyAlignment="1">
      <alignment/>
    </xf>
    <xf numFmtId="172" fontId="18" fillId="0" borderId="0" xfId="43" applyNumberFormat="1" applyFont="1" applyAlignment="1">
      <alignment/>
    </xf>
    <xf numFmtId="172" fontId="5" fillId="0" borderId="0" xfId="0" applyNumberFormat="1" applyFont="1" applyAlignment="1">
      <alignment/>
    </xf>
    <xf numFmtId="177" fontId="5" fillId="0" borderId="0" xfId="0" applyNumberFormat="1" applyFont="1" applyAlignment="1">
      <alignment/>
    </xf>
    <xf numFmtId="0" fontId="10" fillId="0" borderId="0" xfId="0" applyFont="1" applyAlignment="1">
      <alignment/>
    </xf>
    <xf numFmtId="172" fontId="10" fillId="0" borderId="0" xfId="0" applyNumberFormat="1" applyFont="1" applyAlignment="1">
      <alignment/>
    </xf>
    <xf numFmtId="0" fontId="18" fillId="0" borderId="0" xfId="0" applyFont="1" applyAlignment="1">
      <alignment horizontal="center"/>
    </xf>
    <xf numFmtId="172" fontId="18" fillId="0" borderId="0" xfId="0" applyNumberFormat="1" applyFont="1" applyAlignment="1">
      <alignment horizontal="center"/>
    </xf>
    <xf numFmtId="49" fontId="18" fillId="0" borderId="11" xfId="0" applyNumberFormat="1" applyFont="1" applyBorder="1" applyAlignment="1">
      <alignment horizontal="center"/>
    </xf>
    <xf numFmtId="0" fontId="18" fillId="0" borderId="0" xfId="0" applyFont="1" applyBorder="1" applyAlignment="1">
      <alignment horizontal="center"/>
    </xf>
    <xf numFmtId="0" fontId="10" fillId="0" borderId="0" xfId="0" applyFont="1" applyFill="1" applyBorder="1" applyAlignment="1">
      <alignment/>
    </xf>
    <xf numFmtId="0" fontId="10" fillId="0" borderId="0" xfId="0" applyFont="1" applyAlignment="1">
      <alignment horizontal="center"/>
    </xf>
    <xf numFmtId="172" fontId="10" fillId="0" borderId="0" xfId="0" applyNumberFormat="1" applyFont="1" applyAlignment="1">
      <alignment horizontal="center"/>
    </xf>
    <xf numFmtId="41" fontId="10" fillId="0" borderId="0" xfId="0" applyNumberFormat="1" applyFont="1" applyAlignment="1">
      <alignment/>
    </xf>
    <xf numFmtId="172" fontId="10" fillId="0" borderId="0" xfId="43" applyNumberFormat="1" applyFont="1" applyFill="1" applyAlignment="1">
      <alignment horizontal="center"/>
    </xf>
    <xf numFmtId="43" fontId="10" fillId="0" borderId="0" xfId="43" applyFont="1" applyAlignment="1">
      <alignment horizontal="left"/>
    </xf>
    <xf numFmtId="172" fontId="10" fillId="0" borderId="0" xfId="43" applyNumberFormat="1" applyFont="1" applyAlignment="1">
      <alignment/>
    </xf>
    <xf numFmtId="43" fontId="10" fillId="0" borderId="0" xfId="43" applyFont="1" applyAlignment="1">
      <alignment/>
    </xf>
    <xf numFmtId="172" fontId="10" fillId="0" borderId="0" xfId="43" applyNumberFormat="1" applyFont="1" applyFill="1" applyAlignment="1">
      <alignment/>
    </xf>
    <xf numFmtId="172" fontId="10" fillId="0" borderId="12" xfId="43" applyNumberFormat="1" applyFont="1" applyBorder="1" applyAlignment="1">
      <alignment/>
    </xf>
    <xf numFmtId="172" fontId="10" fillId="0" borderId="13" xfId="43" applyNumberFormat="1" applyFont="1" applyBorder="1" applyAlignment="1">
      <alignment/>
    </xf>
    <xf numFmtId="41" fontId="10" fillId="0" borderId="0" xfId="0" applyNumberFormat="1" applyFont="1" applyBorder="1" applyAlignment="1">
      <alignment/>
    </xf>
    <xf numFmtId="172" fontId="10" fillId="0" borderId="13" xfId="43" applyNumberFormat="1" applyFont="1" applyFill="1" applyBorder="1" applyAlignment="1">
      <alignment horizontal="center"/>
    </xf>
    <xf numFmtId="43" fontId="10" fillId="0" borderId="0" xfId="43" applyFont="1" applyFill="1" applyAlignment="1">
      <alignment/>
    </xf>
    <xf numFmtId="0" fontId="10" fillId="0" borderId="0" xfId="0" applyFont="1" applyFill="1" applyAlignment="1">
      <alignment/>
    </xf>
    <xf numFmtId="0" fontId="18" fillId="0" borderId="0" xfId="0" applyFont="1" applyBorder="1" applyAlignment="1">
      <alignment/>
    </xf>
    <xf numFmtId="0" fontId="10" fillId="0" borderId="0" xfId="0" applyFont="1" applyBorder="1" applyAlignment="1">
      <alignment/>
    </xf>
    <xf numFmtId="172" fontId="10" fillId="0" borderId="0" xfId="43" applyNumberFormat="1" applyFont="1" applyBorder="1" applyAlignment="1">
      <alignment/>
    </xf>
    <xf numFmtId="172" fontId="10" fillId="0" borderId="14" xfId="43" applyNumberFormat="1" applyFont="1" applyBorder="1" applyAlignment="1">
      <alignment/>
    </xf>
    <xf numFmtId="0" fontId="10" fillId="0" borderId="0" xfId="0" applyFont="1" applyAlignment="1" quotePrefix="1">
      <alignment/>
    </xf>
    <xf numFmtId="172" fontId="10" fillId="0" borderId="13" xfId="43" applyNumberFormat="1" applyFont="1" applyFill="1" applyBorder="1" applyAlignment="1">
      <alignment/>
    </xf>
    <xf numFmtId="172" fontId="10" fillId="0" borderId="0" xfId="43" applyNumberFormat="1" applyFont="1" applyFill="1" applyBorder="1" applyAlignment="1">
      <alignment horizontal="center"/>
    </xf>
    <xf numFmtId="41" fontId="10" fillId="0" borderId="14" xfId="0" applyNumberFormat="1" applyFont="1" applyBorder="1" applyAlignment="1">
      <alignment/>
    </xf>
    <xf numFmtId="177" fontId="10" fillId="0" borderId="0" xfId="0" applyNumberFormat="1" applyFont="1" applyBorder="1" applyAlignment="1">
      <alignment/>
    </xf>
    <xf numFmtId="172" fontId="10" fillId="0" borderId="0" xfId="43" applyNumberFormat="1" applyFont="1" applyFill="1" applyBorder="1" applyAlignment="1">
      <alignment/>
    </xf>
    <xf numFmtId="41" fontId="10" fillId="0" borderId="0" xfId="0" applyNumberFormat="1" applyFont="1" applyFill="1" applyAlignment="1">
      <alignment/>
    </xf>
    <xf numFmtId="177" fontId="10" fillId="0" borderId="0" xfId="43" applyNumberFormat="1" applyFont="1" applyFill="1" applyAlignment="1">
      <alignment/>
    </xf>
    <xf numFmtId="177" fontId="10" fillId="0" borderId="14" xfId="0" applyNumberFormat="1" applyFont="1" applyBorder="1" applyAlignment="1">
      <alignment/>
    </xf>
    <xf numFmtId="172" fontId="10" fillId="0" borderId="14" xfId="0" applyNumberFormat="1" applyFont="1" applyBorder="1" applyAlignment="1">
      <alignment/>
    </xf>
    <xf numFmtId="177" fontId="10" fillId="0" borderId="0" xfId="0" applyNumberFormat="1" applyFont="1" applyAlignment="1">
      <alignment/>
    </xf>
    <xf numFmtId="0" fontId="17" fillId="0" borderId="0" xfId="0" applyFont="1" applyFill="1" applyAlignment="1">
      <alignment vertical="center" wrapText="1"/>
    </xf>
    <xf numFmtId="172" fontId="17" fillId="0" borderId="0" xfId="0" applyNumberFormat="1" applyFont="1" applyFill="1" applyAlignment="1">
      <alignment vertical="center" wrapText="1"/>
    </xf>
    <xf numFmtId="9" fontId="10" fillId="0" borderId="0" xfId="67" applyFont="1" applyAlignment="1">
      <alignment/>
    </xf>
    <xf numFmtId="0" fontId="19" fillId="0" borderId="0" xfId="0" applyFont="1" applyAlignment="1">
      <alignment horizontal="center"/>
    </xf>
    <xf numFmtId="0" fontId="10" fillId="0" borderId="0" xfId="0" applyFont="1" applyAlignment="1" quotePrefix="1">
      <alignment horizontal="center"/>
    </xf>
    <xf numFmtId="15" fontId="10" fillId="0" borderId="0" xfId="0" applyNumberFormat="1" applyFont="1" applyAlignment="1">
      <alignment horizontal="center"/>
    </xf>
    <xf numFmtId="12" fontId="10" fillId="0" borderId="0" xfId="0" applyNumberFormat="1" applyFont="1" applyAlignment="1">
      <alignment horizontal="center"/>
    </xf>
    <xf numFmtId="41" fontId="10" fillId="0" borderId="0" xfId="43" applyNumberFormat="1" applyFont="1" applyAlignment="1">
      <alignment/>
    </xf>
    <xf numFmtId="37" fontId="10" fillId="0" borderId="0" xfId="43" applyNumberFormat="1" applyFont="1" applyBorder="1" applyAlignment="1">
      <alignment/>
    </xf>
    <xf numFmtId="41" fontId="10" fillId="0" borderId="0" xfId="0" applyNumberFormat="1" applyFont="1" applyAlignment="1">
      <alignment horizontal="left"/>
    </xf>
    <xf numFmtId="172" fontId="18" fillId="0" borderId="0" xfId="43" applyNumberFormat="1" applyFont="1" applyFill="1" applyAlignment="1">
      <alignment/>
    </xf>
    <xf numFmtId="0" fontId="18" fillId="0" borderId="0" xfId="0" applyFont="1" applyFill="1" applyAlignment="1">
      <alignment/>
    </xf>
    <xf numFmtId="0" fontId="22" fillId="0" borderId="0" xfId="0" applyFont="1" applyAlignment="1">
      <alignment horizontal="center"/>
    </xf>
    <xf numFmtId="172" fontId="18" fillId="0" borderId="0" xfId="43" applyNumberFormat="1" applyFont="1" applyAlignment="1">
      <alignment horizontal="center"/>
    </xf>
    <xf numFmtId="172" fontId="18" fillId="0" borderId="0" xfId="43" applyNumberFormat="1" applyFont="1" applyFill="1" applyAlignment="1">
      <alignment horizontal="center"/>
    </xf>
    <xf numFmtId="0" fontId="18" fillId="0" borderId="11" xfId="0" applyFont="1" applyBorder="1" applyAlignment="1">
      <alignment horizontal="center"/>
    </xf>
    <xf numFmtId="172" fontId="18" fillId="0" borderId="11" xfId="43" applyNumberFormat="1" applyFont="1" applyFill="1" applyBorder="1" applyAlignment="1">
      <alignment horizontal="center"/>
    </xf>
    <xf numFmtId="41" fontId="10" fillId="0" borderId="0" xfId="0" applyNumberFormat="1" applyFont="1" applyAlignment="1">
      <alignment horizontal="right"/>
    </xf>
    <xf numFmtId="172" fontId="10" fillId="0" borderId="0" xfId="43" applyNumberFormat="1" applyFont="1" applyFill="1" applyAlignment="1">
      <alignment horizontal="right"/>
    </xf>
    <xf numFmtId="172" fontId="10" fillId="0" borderId="0" xfId="0" applyNumberFormat="1" applyFont="1" applyFill="1" applyAlignment="1">
      <alignment/>
    </xf>
    <xf numFmtId="41" fontId="10" fillId="0" borderId="12" xfId="0" applyNumberFormat="1" applyFont="1" applyFill="1" applyBorder="1" applyAlignment="1">
      <alignment/>
    </xf>
    <xf numFmtId="172" fontId="18" fillId="0" borderId="0" xfId="43" applyNumberFormat="1" applyFont="1" applyBorder="1" applyAlignment="1">
      <alignment/>
    </xf>
    <xf numFmtId="172" fontId="10" fillId="0" borderId="0" xfId="43" applyNumberFormat="1" applyFont="1" applyAlignment="1">
      <alignment horizontal="center"/>
    </xf>
    <xf numFmtId="172" fontId="10" fillId="0" borderId="15" xfId="43" applyNumberFormat="1" applyFont="1" applyFill="1" applyBorder="1" applyAlignment="1">
      <alignment/>
    </xf>
    <xf numFmtId="172" fontId="10" fillId="0" borderId="0" xfId="43" applyNumberFormat="1" applyFont="1" applyFill="1" applyAlignment="1">
      <alignment horizontal="left" indent="1"/>
    </xf>
    <xf numFmtId="172" fontId="21" fillId="0" borderId="0" xfId="43" applyNumberFormat="1" applyFont="1" applyFill="1" applyAlignment="1">
      <alignment/>
    </xf>
    <xf numFmtId="172" fontId="21" fillId="0" borderId="0" xfId="43" applyNumberFormat="1" applyFont="1" applyAlignment="1">
      <alignment/>
    </xf>
    <xf numFmtId="0" fontId="23" fillId="0" borderId="0" xfId="0" applyFont="1" applyAlignment="1">
      <alignment/>
    </xf>
    <xf numFmtId="172" fontId="5" fillId="0" borderId="0" xfId="43" applyNumberFormat="1" applyFont="1" applyFill="1" applyAlignment="1">
      <alignment/>
    </xf>
    <xf numFmtId="41" fontId="24" fillId="0" borderId="0" xfId="0" applyNumberFormat="1" applyFont="1" applyFill="1" applyAlignment="1">
      <alignment/>
    </xf>
    <xf numFmtId="172" fontId="24" fillId="0" borderId="0" xfId="43" applyNumberFormat="1" applyFont="1" applyFill="1" applyAlignment="1">
      <alignment/>
    </xf>
    <xf numFmtId="172" fontId="24" fillId="0" borderId="0" xfId="43" applyNumberFormat="1" applyFont="1" applyFill="1" applyAlignment="1">
      <alignment horizontal="center"/>
    </xf>
    <xf numFmtId="0" fontId="24" fillId="0" borderId="0" xfId="0" applyFont="1" applyFill="1" applyAlignment="1">
      <alignment/>
    </xf>
    <xf numFmtId="172" fontId="24" fillId="0" borderId="0" xfId="0" applyNumberFormat="1" applyFont="1" applyFill="1" applyAlignment="1">
      <alignment/>
    </xf>
    <xf numFmtId="0" fontId="25" fillId="0" borderId="0" xfId="0" applyFont="1" applyAlignment="1">
      <alignment horizontal="right"/>
    </xf>
    <xf numFmtId="0" fontId="25" fillId="0" borderId="0" xfId="0" applyFont="1" applyFill="1" applyAlignment="1">
      <alignment horizontal="right"/>
    </xf>
    <xf numFmtId="49" fontId="18" fillId="0" borderId="11" xfId="0" applyNumberFormat="1" applyFont="1" applyFill="1" applyBorder="1" applyAlignment="1">
      <alignment horizontal="center"/>
    </xf>
    <xf numFmtId="0" fontId="26" fillId="0" borderId="0" xfId="0" applyFont="1" applyFill="1" applyAlignment="1">
      <alignment horizontal="right"/>
    </xf>
    <xf numFmtId="43" fontId="5" fillId="0" borderId="0" xfId="43" applyFont="1" applyFill="1" applyAlignment="1">
      <alignment/>
    </xf>
    <xf numFmtId="41" fontId="5" fillId="0" borderId="0" xfId="0" applyNumberFormat="1" applyFont="1" applyFill="1" applyBorder="1" applyAlignment="1">
      <alignment/>
    </xf>
    <xf numFmtId="194" fontId="0" fillId="0" borderId="0" xfId="67" applyNumberFormat="1" applyFont="1" applyFill="1" applyAlignment="1">
      <alignment/>
    </xf>
    <xf numFmtId="41" fontId="10" fillId="0" borderId="0" xfId="0" applyNumberFormat="1" applyFont="1" applyFill="1" applyAlignment="1">
      <alignment horizontal="right"/>
    </xf>
    <xf numFmtId="172" fontId="21" fillId="0" borderId="16" xfId="43" applyNumberFormat="1" applyFont="1" applyFill="1" applyBorder="1" applyAlignment="1">
      <alignment/>
    </xf>
    <xf numFmtId="172" fontId="21" fillId="0" borderId="0" xfId="43" applyNumberFormat="1" applyFont="1" applyFill="1" applyAlignment="1">
      <alignment/>
    </xf>
    <xf numFmtId="172" fontId="21" fillId="0" borderId="0" xfId="43" applyNumberFormat="1" applyFont="1" applyAlignment="1">
      <alignment/>
    </xf>
    <xf numFmtId="194" fontId="10" fillId="0" borderId="0" xfId="0" applyNumberFormat="1" applyFont="1" applyAlignment="1">
      <alignment/>
    </xf>
    <xf numFmtId="172" fontId="18" fillId="0" borderId="15" xfId="43" applyNumberFormat="1" applyFont="1" applyFill="1" applyBorder="1" applyAlignment="1">
      <alignment/>
    </xf>
    <xf numFmtId="0" fontId="12" fillId="0" borderId="0" xfId="0" applyFont="1" applyAlignment="1">
      <alignment horizontal="left"/>
    </xf>
    <xf numFmtId="0" fontId="2" fillId="0" borderId="0" xfId="0" applyFont="1" applyAlignment="1">
      <alignment vertical="top"/>
    </xf>
    <xf numFmtId="0" fontId="11" fillId="0" borderId="0" xfId="0" applyFont="1" applyAlignment="1">
      <alignment horizontal="center" vertical="top"/>
    </xf>
    <xf numFmtId="172" fontId="2" fillId="0" borderId="0" xfId="43" applyNumberFormat="1" applyFont="1" applyAlignment="1">
      <alignment horizontal="center" vertical="top"/>
    </xf>
    <xf numFmtId="0" fontId="25" fillId="0" borderId="0" xfId="0" applyFont="1" applyAlignment="1">
      <alignment/>
    </xf>
    <xf numFmtId="0" fontId="39" fillId="0" borderId="0" xfId="0" applyFont="1" applyAlignment="1">
      <alignment horizontal="left"/>
    </xf>
    <xf numFmtId="0" fontId="12" fillId="0" borderId="0" xfId="0" applyFont="1" applyAlignment="1" applyProtection="1">
      <alignment horizontal="left"/>
      <protection locked="0"/>
    </xf>
    <xf numFmtId="0" fontId="12" fillId="0" borderId="0" xfId="0" applyFont="1" applyAlignment="1">
      <alignment horizontal="center" vertical="top"/>
    </xf>
    <xf numFmtId="172" fontId="18" fillId="0" borderId="0" xfId="43" applyNumberFormat="1" applyFont="1" applyFill="1" applyBorder="1" applyAlignment="1">
      <alignment horizontal="center"/>
    </xf>
    <xf numFmtId="0" fontId="2" fillId="0" borderId="0" xfId="0" applyFont="1" applyBorder="1" applyAlignment="1">
      <alignment vertical="top"/>
    </xf>
    <xf numFmtId="41" fontId="10" fillId="0" borderId="11" xfId="0" applyNumberFormat="1" applyFont="1" applyBorder="1" applyAlignment="1">
      <alignment/>
    </xf>
    <xf numFmtId="172" fontId="10" fillId="0" borderId="11" xfId="43" applyNumberFormat="1" applyFont="1" applyBorder="1" applyAlignment="1">
      <alignment horizontal="right"/>
    </xf>
    <xf numFmtId="41" fontId="10" fillId="0" borderId="11" xfId="0" applyNumberFormat="1" applyFont="1" applyFill="1" applyBorder="1" applyAlignment="1">
      <alignment/>
    </xf>
    <xf numFmtId="172" fontId="10" fillId="0" borderId="11" xfId="43" applyNumberFormat="1" applyFont="1" applyFill="1" applyBorder="1" applyAlignment="1">
      <alignment horizontal="center"/>
    </xf>
    <xf numFmtId="41" fontId="10" fillId="0" borderId="0" xfId="0" applyNumberFormat="1" applyFont="1" applyAlignment="1" applyProtection="1">
      <alignment/>
      <protection/>
    </xf>
    <xf numFmtId="41" fontId="10" fillId="0" borderId="0" xfId="0" applyNumberFormat="1" applyFont="1" applyAlignment="1" applyProtection="1">
      <alignment horizontal="right"/>
      <protection/>
    </xf>
    <xf numFmtId="172" fontId="10" fillId="0" borderId="0" xfId="0" applyNumberFormat="1" applyFont="1" applyAlignment="1" applyProtection="1">
      <alignment/>
      <protection/>
    </xf>
    <xf numFmtId="172" fontId="10" fillId="0" borderId="0" xfId="43" applyNumberFormat="1" applyFont="1" applyFill="1" applyAlignment="1" applyProtection="1">
      <alignment horizontal="right"/>
      <protection/>
    </xf>
    <xf numFmtId="41" fontId="10" fillId="0" borderId="12" xfId="0" applyNumberFormat="1" applyFont="1" applyBorder="1" applyAlignment="1" applyProtection="1">
      <alignment/>
      <protection/>
    </xf>
    <xf numFmtId="41" fontId="10" fillId="0" borderId="12" xfId="0" applyNumberFormat="1" applyFont="1" applyBorder="1" applyAlignment="1" applyProtection="1">
      <alignment horizontal="right"/>
      <protection/>
    </xf>
    <xf numFmtId="172" fontId="18" fillId="0" borderId="16" xfId="43" applyNumberFormat="1" applyFont="1" applyFill="1" applyBorder="1" applyAlignment="1">
      <alignment/>
    </xf>
    <xf numFmtId="172" fontId="20" fillId="0" borderId="16" xfId="43" applyNumberFormat="1" applyFont="1" applyFill="1" applyBorder="1" applyAlignment="1">
      <alignment/>
    </xf>
    <xf numFmtId="172" fontId="21" fillId="0" borderId="0" xfId="43" applyNumberFormat="1" applyFont="1" applyFill="1" applyBorder="1" applyAlignment="1">
      <alignment/>
    </xf>
    <xf numFmtId="0" fontId="6" fillId="0" borderId="0" xfId="64" applyFont="1">
      <alignment/>
      <protection/>
    </xf>
    <xf numFmtId="0" fontId="6" fillId="0" borderId="0" xfId="64" applyFont="1" applyAlignment="1">
      <alignment vertical="justify" wrapText="1"/>
      <protection/>
    </xf>
    <xf numFmtId="0" fontId="28" fillId="0" borderId="0" xfId="64" applyFont="1">
      <alignment/>
      <protection/>
    </xf>
    <xf numFmtId="0" fontId="6" fillId="0" borderId="0" xfId="64" applyFont="1" applyFill="1">
      <alignment/>
      <protection/>
    </xf>
    <xf numFmtId="0" fontId="27" fillId="0" borderId="0" xfId="64" applyFont="1">
      <alignment/>
      <protection/>
    </xf>
    <xf numFmtId="0" fontId="6" fillId="0" borderId="0" xfId="64" applyFont="1" applyAlignment="1">
      <alignment horizontal="justify" wrapText="1"/>
      <protection/>
    </xf>
    <xf numFmtId="0" fontId="27" fillId="0" borderId="0" xfId="64" applyFont="1" applyBorder="1">
      <alignment/>
      <protection/>
    </xf>
    <xf numFmtId="0" fontId="6" fillId="0" borderId="12" xfId="64" applyFont="1" applyBorder="1">
      <alignment/>
      <protection/>
    </xf>
    <xf numFmtId="0" fontId="6" fillId="0" borderId="13" xfId="64" applyFont="1" applyBorder="1">
      <alignment/>
      <protection/>
    </xf>
    <xf numFmtId="0" fontId="6" fillId="0" borderId="0" xfId="64" applyFont="1" applyBorder="1">
      <alignment/>
      <protection/>
    </xf>
    <xf numFmtId="0" fontId="6" fillId="0" borderId="0" xfId="64" applyFont="1" applyFill="1" applyBorder="1" applyAlignment="1">
      <alignment horizontal="right"/>
      <protection/>
    </xf>
    <xf numFmtId="172" fontId="6" fillId="0" borderId="0" xfId="43" applyNumberFormat="1" applyFont="1" applyFill="1" applyBorder="1" applyAlignment="1">
      <alignment horizontal="right"/>
    </xf>
    <xf numFmtId="4" fontId="6" fillId="0" borderId="0" xfId="64" applyNumberFormat="1" applyFont="1" applyBorder="1">
      <alignment/>
      <protection/>
    </xf>
    <xf numFmtId="172" fontId="6" fillId="0" borderId="0" xfId="43" applyNumberFormat="1" applyFont="1" applyFill="1" applyBorder="1" applyAlignment="1">
      <alignment/>
    </xf>
    <xf numFmtId="0" fontId="6" fillId="0" borderId="11" xfId="64" applyFont="1" applyBorder="1">
      <alignment/>
      <protection/>
    </xf>
    <xf numFmtId="0" fontId="6" fillId="0" borderId="17" xfId="64" applyFont="1" applyBorder="1">
      <alignment/>
      <protection/>
    </xf>
    <xf numFmtId="0" fontId="6" fillId="0" borderId="18" xfId="64" applyFont="1" applyBorder="1">
      <alignment/>
      <protection/>
    </xf>
    <xf numFmtId="0" fontId="6" fillId="0" borderId="19" xfId="64" applyFont="1" applyBorder="1">
      <alignment/>
      <protection/>
    </xf>
    <xf numFmtId="172" fontId="6" fillId="0" borderId="0" xfId="43" applyNumberFormat="1" applyFont="1" applyFill="1" applyAlignment="1">
      <alignment/>
    </xf>
    <xf numFmtId="0" fontId="6" fillId="0" borderId="0" xfId="64" applyFont="1" applyFill="1" applyAlignment="1">
      <alignment horizontal="justify" vertical="top" wrapText="1"/>
      <protection/>
    </xf>
    <xf numFmtId="0" fontId="27" fillId="0" borderId="0" xfId="64" applyFont="1" applyFill="1">
      <alignment/>
      <protection/>
    </xf>
    <xf numFmtId="0" fontId="31" fillId="0" borderId="0" xfId="64" applyFont="1" applyFill="1">
      <alignment/>
      <protection/>
    </xf>
    <xf numFmtId="0" fontId="27" fillId="35" borderId="0" xfId="64" applyFont="1" applyFill="1" applyAlignment="1">
      <alignment horizontal="center"/>
      <protection/>
    </xf>
    <xf numFmtId="0" fontId="31" fillId="35" borderId="0" xfId="64" applyFont="1" applyFill="1">
      <alignment/>
      <protection/>
    </xf>
    <xf numFmtId="0" fontId="31" fillId="0" borderId="0" xfId="64" applyFont="1" applyFill="1" applyAlignment="1">
      <alignment horizontal="justify" vertical="top" wrapText="1"/>
      <protection/>
    </xf>
    <xf numFmtId="0" fontId="32" fillId="0" borderId="0" xfId="64" applyFont="1" applyFill="1" applyAlignment="1">
      <alignment horizontal="left" vertical="top" wrapText="1"/>
      <protection/>
    </xf>
    <xf numFmtId="0" fontId="6" fillId="0" borderId="0" xfId="64" applyNumberFormat="1" applyFont="1" applyAlignment="1">
      <alignment wrapText="1"/>
      <protection/>
    </xf>
    <xf numFmtId="0" fontId="6" fillId="0" borderId="0" xfId="64" applyNumberFormat="1" applyFont="1" applyFill="1" applyAlignment="1">
      <alignment wrapText="1"/>
      <protection/>
    </xf>
    <xf numFmtId="0" fontId="6" fillId="0" borderId="0" xfId="64" applyFont="1" applyFill="1" applyAlignment="1">
      <alignment horizontal="right"/>
      <protection/>
    </xf>
    <xf numFmtId="0" fontId="27" fillId="0" borderId="0" xfId="64" applyFont="1" applyFill="1" applyAlignment="1">
      <alignment horizontal="right"/>
      <protection/>
    </xf>
    <xf numFmtId="0" fontId="6" fillId="35" borderId="0" xfId="64" applyFont="1" applyFill="1">
      <alignment/>
      <protection/>
    </xf>
    <xf numFmtId="0" fontId="6" fillId="0" borderId="0" xfId="64" applyFont="1" applyFill="1" applyAlignment="1">
      <alignment horizontal="center" vertical="top" wrapText="1"/>
      <protection/>
    </xf>
    <xf numFmtId="0" fontId="6" fillId="0" borderId="0" xfId="64" applyFont="1" applyFill="1" applyAlignment="1">
      <alignment horizontal="left" vertical="top" wrapText="1"/>
      <protection/>
    </xf>
    <xf numFmtId="0" fontId="6" fillId="0" borderId="0" xfId="64" applyFont="1" applyFill="1" applyBorder="1" applyAlignment="1">
      <alignment horizontal="justify" vertical="top" wrapText="1"/>
      <protection/>
    </xf>
    <xf numFmtId="0" fontId="31" fillId="0" borderId="0" xfId="64" applyFont="1" applyFill="1" applyBorder="1">
      <alignment/>
      <protection/>
    </xf>
    <xf numFmtId="0" fontId="6" fillId="0" borderId="0" xfId="64" applyFont="1" applyFill="1" applyBorder="1" applyAlignment="1">
      <alignment horizontal="left" vertical="top" wrapText="1"/>
      <protection/>
    </xf>
    <xf numFmtId="0" fontId="6" fillId="0" borderId="0" xfId="64" applyFont="1" applyAlignment="1">
      <alignment wrapText="1"/>
      <protection/>
    </xf>
    <xf numFmtId="0" fontId="6" fillId="0" borderId="0" xfId="64" applyFont="1" applyFill="1" applyAlignment="1">
      <alignment horizontal="justify" wrapText="1"/>
      <protection/>
    </xf>
    <xf numFmtId="0" fontId="6" fillId="0" borderId="13" xfId="64" applyFont="1" applyFill="1" applyBorder="1" applyAlignment="1">
      <alignment horizontal="center"/>
      <protection/>
    </xf>
    <xf numFmtId="172" fontId="6" fillId="0" borderId="0" xfId="43" applyNumberFormat="1" applyFont="1" applyAlignment="1">
      <alignment/>
    </xf>
    <xf numFmtId="43" fontId="6" fillId="0" borderId="11" xfId="43" applyFont="1" applyBorder="1" applyAlignment="1">
      <alignment/>
    </xf>
    <xf numFmtId="43" fontId="6" fillId="0" borderId="11" xfId="43" applyFont="1" applyFill="1" applyBorder="1" applyAlignment="1">
      <alignment/>
    </xf>
    <xf numFmtId="172" fontId="33" fillId="0" borderId="0" xfId="43" applyNumberFormat="1" applyFont="1" applyFill="1" applyAlignment="1">
      <alignment/>
    </xf>
    <xf numFmtId="0" fontId="27" fillId="0" borderId="20" xfId="64" applyFont="1" applyBorder="1">
      <alignment/>
      <protection/>
    </xf>
    <xf numFmtId="0" fontId="6" fillId="0" borderId="21" xfId="64" applyFont="1" applyBorder="1">
      <alignment/>
      <protection/>
    </xf>
    <xf numFmtId="0" fontId="27" fillId="0" borderId="22" xfId="64" applyFont="1" applyBorder="1" applyAlignment="1">
      <alignment horizontal="center"/>
      <protection/>
    </xf>
    <xf numFmtId="0" fontId="27" fillId="0" borderId="20" xfId="64" applyFont="1" applyBorder="1" applyAlignment="1">
      <alignment horizontal="center"/>
      <protection/>
    </xf>
    <xf numFmtId="0" fontId="27" fillId="0" borderId="18" xfId="64" applyFont="1" applyBorder="1" applyAlignment="1">
      <alignment horizontal="center"/>
      <protection/>
    </xf>
    <xf numFmtId="0" fontId="27" fillId="0" borderId="17" xfId="64" applyFont="1" applyBorder="1" applyAlignment="1">
      <alignment horizontal="center"/>
      <protection/>
    </xf>
    <xf numFmtId="0" fontId="6" fillId="0" borderId="17" xfId="64" applyFont="1" applyBorder="1" applyAlignment="1">
      <alignment horizontal="center"/>
      <protection/>
    </xf>
    <xf numFmtId="0" fontId="6" fillId="0" borderId="23" xfId="64" applyFont="1" applyBorder="1" applyAlignment="1">
      <alignment horizontal="center"/>
      <protection/>
    </xf>
    <xf numFmtId="0" fontId="6" fillId="0" borderId="19" xfId="64" applyFont="1" applyBorder="1" applyAlignment="1">
      <alignment horizontal="center"/>
      <protection/>
    </xf>
    <xf numFmtId="0" fontId="6" fillId="0" borderId="23" xfId="64" applyFont="1" applyBorder="1">
      <alignment/>
      <protection/>
    </xf>
    <xf numFmtId="3" fontId="6" fillId="0" borderId="24" xfId="64" applyNumberFormat="1" applyFont="1" applyBorder="1" applyAlignment="1">
      <alignment horizontal="center"/>
      <protection/>
    </xf>
    <xf numFmtId="3" fontId="6" fillId="0" borderId="17" xfId="64" applyNumberFormat="1" applyFont="1" applyBorder="1" applyAlignment="1">
      <alignment horizontal="center"/>
      <protection/>
    </xf>
    <xf numFmtId="0" fontId="6" fillId="0" borderId="17" xfId="64" applyFont="1" applyBorder="1" applyAlignment="1">
      <alignment vertical="top"/>
      <protection/>
    </xf>
    <xf numFmtId="3" fontId="6" fillId="0" borderId="25" xfId="64" applyNumberFormat="1" applyFont="1" applyBorder="1" applyAlignment="1">
      <alignment horizontal="center"/>
      <protection/>
    </xf>
    <xf numFmtId="3" fontId="6" fillId="0" borderId="25" xfId="64" applyNumberFormat="1" applyFont="1" applyFill="1" applyBorder="1" applyAlignment="1">
      <alignment horizontal="center"/>
      <protection/>
    </xf>
    <xf numFmtId="3" fontId="6" fillId="0" borderId="23" xfId="64" applyNumberFormat="1" applyFont="1" applyBorder="1" applyAlignment="1">
      <alignment horizontal="center"/>
      <protection/>
    </xf>
    <xf numFmtId="3" fontId="6" fillId="0" borderId="19" xfId="64" applyNumberFormat="1" applyFont="1" applyBorder="1" applyAlignment="1">
      <alignment horizontal="center"/>
      <protection/>
    </xf>
    <xf numFmtId="0" fontId="6" fillId="0" borderId="26" xfId="64" applyFont="1" applyBorder="1">
      <alignment/>
      <protection/>
    </xf>
    <xf numFmtId="0" fontId="6" fillId="0" borderId="27" xfId="64" applyFont="1" applyBorder="1">
      <alignment/>
      <protection/>
    </xf>
    <xf numFmtId="3" fontId="6" fillId="0" borderId="0" xfId="64" applyNumberFormat="1" applyFont="1" applyBorder="1">
      <alignment/>
      <protection/>
    </xf>
    <xf numFmtId="3" fontId="6" fillId="0" borderId="0" xfId="64" applyNumberFormat="1" applyFont="1" applyFill="1" applyBorder="1">
      <alignment/>
      <protection/>
    </xf>
    <xf numFmtId="0" fontId="6" fillId="0" borderId="16" xfId="64" applyFont="1" applyBorder="1">
      <alignment/>
      <protection/>
    </xf>
    <xf numFmtId="172" fontId="6" fillId="0" borderId="16" xfId="43" applyNumberFormat="1" applyFont="1" applyFill="1" applyBorder="1" applyAlignment="1">
      <alignment horizontal="right"/>
    </xf>
    <xf numFmtId="0" fontId="6" fillId="0" borderId="0" xfId="64" applyFont="1" applyAlignment="1">
      <alignment horizontal="left" vertical="top" wrapText="1"/>
      <protection/>
    </xf>
    <xf numFmtId="0" fontId="31" fillId="0" borderId="0" xfId="64" applyFont="1" applyFill="1" applyBorder="1" applyAlignment="1">
      <alignment horizontal="justify" vertical="top" wrapText="1"/>
      <protection/>
    </xf>
    <xf numFmtId="0" fontId="6" fillId="0" borderId="0" xfId="64" applyFont="1" applyAlignment="1">
      <alignment horizontal="justify" vertical="top" wrapText="1"/>
      <protection/>
    </xf>
    <xf numFmtId="0" fontId="6" fillId="0" borderId="0" xfId="64" applyFont="1" applyAlignment="1">
      <alignment vertical="top"/>
      <protection/>
    </xf>
    <xf numFmtId="0" fontId="34" fillId="0" borderId="0" xfId="64" applyFont="1" applyAlignment="1">
      <alignment/>
      <protection/>
    </xf>
    <xf numFmtId="0" fontId="29" fillId="0" borderId="0" xfId="64" applyFont="1" applyAlignment="1">
      <alignment/>
      <protection/>
    </xf>
    <xf numFmtId="0" fontId="34" fillId="0" borderId="0" xfId="64" applyFont="1" applyFill="1" applyAlignment="1">
      <alignment/>
      <protection/>
    </xf>
    <xf numFmtId="0" fontId="29" fillId="0" borderId="0" xfId="64" applyFont="1" applyBorder="1" applyAlignment="1">
      <alignment/>
      <protection/>
    </xf>
    <xf numFmtId="0" fontId="34" fillId="0" borderId="0" xfId="64" applyFont="1" applyBorder="1" applyAlignment="1">
      <alignment/>
      <protection/>
    </xf>
    <xf numFmtId="0" fontId="29" fillId="0" borderId="0" xfId="64" applyFont="1" applyAlignment="1">
      <alignment vertical="top"/>
      <protection/>
    </xf>
    <xf numFmtId="0" fontId="29" fillId="0" borderId="0" xfId="64" applyFont="1" applyFill="1" applyBorder="1" applyAlignment="1">
      <alignment horizontal="justify" vertical="top" wrapText="1"/>
      <protection/>
    </xf>
    <xf numFmtId="0" fontId="34" fillId="35" borderId="0" xfId="64" applyFont="1" applyFill="1" applyAlignment="1">
      <alignment horizontal="center"/>
      <protection/>
    </xf>
    <xf numFmtId="0" fontId="35" fillId="0" borderId="0" xfId="64" applyFont="1" applyFill="1" applyAlignment="1">
      <alignment/>
      <protection/>
    </xf>
    <xf numFmtId="0" fontId="34" fillId="0" borderId="0" xfId="64" applyFont="1" applyFill="1" applyBorder="1" applyAlignment="1">
      <alignment/>
      <protection/>
    </xf>
    <xf numFmtId="0" fontId="29" fillId="0" borderId="0" xfId="64" applyFont="1" applyAlignment="1">
      <alignment horizontal="left" vertical="top"/>
      <protection/>
    </xf>
    <xf numFmtId="0" fontId="29" fillId="0" borderId="0" xfId="64" applyFont="1">
      <alignment/>
      <protection/>
    </xf>
    <xf numFmtId="0" fontId="28" fillId="0" borderId="0" xfId="64" applyFont="1" applyFill="1">
      <alignment/>
      <protection/>
    </xf>
    <xf numFmtId="0" fontId="36" fillId="0" borderId="0" xfId="0" applyFont="1" applyAlignment="1">
      <alignment horizontal="justify"/>
    </xf>
    <xf numFmtId="0" fontId="6" fillId="0" borderId="0" xfId="64" applyFont="1" applyAlignment="1">
      <alignment horizontal="left"/>
      <protection/>
    </xf>
    <xf numFmtId="0" fontId="31" fillId="0" borderId="0" xfId="64" applyFont="1" applyAlignment="1">
      <alignment vertical="top"/>
      <protection/>
    </xf>
    <xf numFmtId="0" fontId="6" fillId="0" borderId="13" xfId="64" applyFont="1" applyBorder="1" applyAlignment="1">
      <alignment horizontal="left" vertical="top" wrapText="1"/>
      <protection/>
    </xf>
    <xf numFmtId="10" fontId="6" fillId="0" borderId="0" xfId="64" applyNumberFormat="1" applyFont="1" applyAlignment="1">
      <alignment horizontal="left" vertical="top" wrapText="1"/>
      <protection/>
    </xf>
    <xf numFmtId="0" fontId="40" fillId="0" borderId="0" xfId="64" applyFont="1" applyFill="1">
      <alignment/>
      <protection/>
    </xf>
    <xf numFmtId="1" fontId="6" fillId="0" borderId="0" xfId="64" applyNumberFormat="1" applyFont="1" applyFill="1" applyBorder="1" applyAlignment="1">
      <alignment horizontal="right"/>
      <protection/>
    </xf>
    <xf numFmtId="0" fontId="6" fillId="0" borderId="16" xfId="64" applyFont="1" applyFill="1" applyBorder="1">
      <alignment/>
      <protection/>
    </xf>
    <xf numFmtId="0" fontId="34" fillId="0" borderId="13" xfId="64" applyFont="1" applyBorder="1">
      <alignment/>
      <protection/>
    </xf>
    <xf numFmtId="0" fontId="6" fillId="0" borderId="13" xfId="64" applyNumberFormat="1" applyFont="1" applyBorder="1" applyAlignment="1">
      <alignment wrapText="1"/>
      <protection/>
    </xf>
    <xf numFmtId="0" fontId="6" fillId="0" borderId="13" xfId="64" applyFont="1" applyBorder="1" applyAlignment="1">
      <alignment wrapText="1"/>
      <protection/>
    </xf>
    <xf numFmtId="0" fontId="34" fillId="0" borderId="0" xfId="64" applyFont="1" applyAlignment="1">
      <alignment vertical="top"/>
      <protection/>
    </xf>
    <xf numFmtId="0" fontId="6" fillId="0" borderId="0" xfId="64" applyFont="1" applyAlignment="1">
      <alignment vertical="top" wrapText="1"/>
      <protection/>
    </xf>
    <xf numFmtId="172" fontId="6" fillId="0" borderId="0" xfId="43" applyNumberFormat="1" applyFont="1" applyAlignment="1">
      <alignment vertical="top"/>
    </xf>
    <xf numFmtId="172" fontId="6" fillId="0" borderId="0" xfId="43" applyNumberFormat="1" applyFont="1" applyFill="1" applyAlignment="1">
      <alignment vertical="top"/>
    </xf>
    <xf numFmtId="172" fontId="6" fillId="0" borderId="14" xfId="43" applyNumberFormat="1" applyFont="1" applyFill="1" applyBorder="1" applyAlignment="1">
      <alignment/>
    </xf>
    <xf numFmtId="0" fontId="6" fillId="0" borderId="17" xfId="64" applyFont="1" applyFill="1" applyBorder="1">
      <alignment/>
      <protection/>
    </xf>
    <xf numFmtId="41" fontId="37" fillId="0" borderId="0" xfId="0" applyNumberFormat="1" applyFont="1" applyAlignment="1">
      <alignment/>
    </xf>
    <xf numFmtId="172" fontId="19" fillId="0" borderId="0" xfId="43" applyNumberFormat="1" applyFont="1" applyAlignment="1">
      <alignment/>
    </xf>
    <xf numFmtId="0" fontId="6" fillId="0" borderId="0" xfId="0" applyFont="1" applyAlignment="1">
      <alignment/>
    </xf>
    <xf numFmtId="0" fontId="6" fillId="0" borderId="0" xfId="0" applyFont="1" applyAlignment="1">
      <alignment horizontal="left" vertical="center"/>
    </xf>
    <xf numFmtId="0" fontId="6" fillId="0" borderId="0" xfId="64" applyFont="1" applyAlignment="1">
      <alignment vertical="center" wrapText="1"/>
      <protection/>
    </xf>
    <xf numFmtId="172" fontId="24" fillId="0" borderId="0" xfId="43" applyNumberFormat="1" applyFont="1" applyBorder="1" applyAlignment="1">
      <alignment/>
    </xf>
    <xf numFmtId="172" fontId="0" fillId="0" borderId="0" xfId="43" applyNumberFormat="1" applyFont="1" applyFill="1" applyAlignment="1">
      <alignment/>
    </xf>
    <xf numFmtId="172" fontId="0" fillId="0" borderId="0" xfId="43" applyNumberFormat="1" applyFont="1" applyFill="1" applyAlignment="1">
      <alignment horizontal="left"/>
    </xf>
    <xf numFmtId="0" fontId="6" fillId="0" borderId="0" xfId="0" applyFont="1" applyFill="1" applyAlignment="1">
      <alignment horizontal="left" vertical="center"/>
    </xf>
    <xf numFmtId="0" fontId="29" fillId="0" borderId="12" xfId="64" applyFont="1" applyFill="1" applyBorder="1" applyAlignment="1">
      <alignment horizontal="center"/>
      <protection/>
    </xf>
    <xf numFmtId="0" fontId="29" fillId="0" borderId="13" xfId="64" applyFont="1" applyFill="1" applyBorder="1" applyAlignment="1">
      <alignment horizontal="center"/>
      <protection/>
    </xf>
    <xf numFmtId="0" fontId="29" fillId="0" borderId="0" xfId="64" applyFont="1" applyFill="1" applyBorder="1" applyAlignment="1">
      <alignment horizontal="center"/>
      <protection/>
    </xf>
    <xf numFmtId="172" fontId="30" fillId="0" borderId="0" xfId="43" applyNumberFormat="1" applyFont="1" applyFill="1" applyBorder="1" applyAlignment="1">
      <alignment horizontal="right"/>
    </xf>
    <xf numFmtId="0" fontId="6" fillId="0" borderId="0" xfId="64" applyFont="1" applyFill="1" applyAlignment="1">
      <alignment horizontal="right" vertical="top" wrapText="1"/>
      <protection/>
    </xf>
    <xf numFmtId="172" fontId="6" fillId="0" borderId="0" xfId="43" applyNumberFormat="1" applyFont="1" applyFill="1" applyAlignment="1">
      <alignment horizontal="left" vertical="top" wrapText="1"/>
    </xf>
    <xf numFmtId="172" fontId="6" fillId="0" borderId="0" xfId="64" applyNumberFormat="1" applyFont="1" applyFill="1" applyAlignment="1">
      <alignment horizontal="left" vertical="top" wrapText="1"/>
      <protection/>
    </xf>
    <xf numFmtId="172" fontId="6" fillId="0" borderId="13" xfId="43" applyNumberFormat="1" applyFont="1" applyFill="1" applyBorder="1" applyAlignment="1">
      <alignment horizontal="left" vertical="top" wrapText="1"/>
    </xf>
    <xf numFmtId="172" fontId="6" fillId="0" borderId="15" xfId="43" applyNumberFormat="1" applyFont="1" applyFill="1" applyBorder="1" applyAlignment="1">
      <alignment horizontal="left" vertical="top" wrapText="1"/>
    </xf>
    <xf numFmtId="0" fontId="27" fillId="0" borderId="0" xfId="64" applyFont="1" applyFill="1" applyAlignment="1">
      <alignment horizontal="center"/>
      <protection/>
    </xf>
    <xf numFmtId="0" fontId="6" fillId="0" borderId="0" xfId="64" applyFont="1" applyFill="1" applyAlignment="1">
      <alignment/>
      <protection/>
    </xf>
    <xf numFmtId="0" fontId="6" fillId="0" borderId="13" xfId="64" applyFont="1" applyFill="1" applyBorder="1" applyAlignment="1">
      <alignment horizontal="right"/>
      <protection/>
    </xf>
    <xf numFmtId="0" fontId="6" fillId="0" borderId="13" xfId="64" applyFont="1" applyFill="1" applyBorder="1">
      <alignment/>
      <protection/>
    </xf>
    <xf numFmtId="0" fontId="27" fillId="0" borderId="20" xfId="64" applyFont="1" applyFill="1" applyBorder="1" applyAlignment="1">
      <alignment horizontal="center"/>
      <protection/>
    </xf>
    <xf numFmtId="0" fontId="27" fillId="0" borderId="28" xfId="64" applyFont="1" applyFill="1" applyBorder="1" applyAlignment="1">
      <alignment horizontal="center"/>
      <protection/>
    </xf>
    <xf numFmtId="0" fontId="27" fillId="0" borderId="17" xfId="64" applyFont="1" applyFill="1" applyBorder="1" applyAlignment="1">
      <alignment horizontal="center"/>
      <protection/>
    </xf>
    <xf numFmtId="0" fontId="27" fillId="0" borderId="24" xfId="64" applyFont="1" applyFill="1" applyBorder="1" applyAlignment="1">
      <alignment horizontal="center"/>
      <protection/>
    </xf>
    <xf numFmtId="0" fontId="6" fillId="0" borderId="17" xfId="64" applyFont="1" applyFill="1" applyBorder="1" applyAlignment="1">
      <alignment horizontal="center"/>
      <protection/>
    </xf>
    <xf numFmtId="0" fontId="6" fillId="0" borderId="19" xfId="64" applyFont="1" applyFill="1" applyBorder="1" applyAlignment="1">
      <alignment horizontal="center"/>
      <protection/>
    </xf>
    <xf numFmtId="0" fontId="6" fillId="0" borderId="25" xfId="64" applyFont="1" applyFill="1" applyBorder="1" applyAlignment="1">
      <alignment horizontal="center"/>
      <protection/>
    </xf>
    <xf numFmtId="3" fontId="6" fillId="0" borderId="17" xfId="64" applyNumberFormat="1" applyFont="1" applyFill="1" applyBorder="1" applyAlignment="1">
      <alignment horizontal="center"/>
      <protection/>
    </xf>
    <xf numFmtId="3" fontId="6" fillId="0" borderId="24" xfId="64" applyNumberFormat="1" applyFont="1" applyFill="1" applyBorder="1" applyAlignment="1" quotePrefix="1">
      <alignment horizontal="center"/>
      <protection/>
    </xf>
    <xf numFmtId="3" fontId="6" fillId="0" borderId="24" xfId="64" applyNumberFormat="1" applyFont="1" applyFill="1" applyBorder="1" applyAlignment="1">
      <alignment horizontal="center"/>
      <protection/>
    </xf>
    <xf numFmtId="49" fontId="6" fillId="0" borderId="24" xfId="64" applyNumberFormat="1" applyFont="1" applyFill="1" applyBorder="1" applyAlignment="1">
      <alignment horizontal="center"/>
      <protection/>
    </xf>
    <xf numFmtId="172" fontId="29" fillId="0" borderId="0" xfId="43" applyNumberFormat="1" applyFont="1" applyFill="1" applyBorder="1" applyAlignment="1">
      <alignment horizontal="center"/>
    </xf>
    <xf numFmtId="172" fontId="6" fillId="0" borderId="0" xfId="43" applyNumberFormat="1" applyFont="1" applyFill="1" applyBorder="1" applyAlignment="1">
      <alignment horizontal="center"/>
    </xf>
    <xf numFmtId="0" fontId="32" fillId="0" borderId="0" xfId="64" applyFont="1">
      <alignment/>
      <protection/>
    </xf>
    <xf numFmtId="172" fontId="38" fillId="0" borderId="0" xfId="43" applyNumberFormat="1" applyFont="1" applyFill="1" applyAlignment="1">
      <alignment/>
    </xf>
    <xf numFmtId="0" fontId="29" fillId="0" borderId="0" xfId="64" applyFont="1" applyFill="1" applyAlignment="1">
      <alignment/>
      <protection/>
    </xf>
    <xf numFmtId="0" fontId="6" fillId="0" borderId="13" xfId="64" applyFont="1" applyBorder="1" applyAlignment="1">
      <alignment vertical="center" wrapText="1"/>
      <protection/>
    </xf>
    <xf numFmtId="172" fontId="6" fillId="0" borderId="0" xfId="43" applyNumberFormat="1" applyFont="1" applyAlignment="1">
      <alignment vertical="center" wrapText="1"/>
    </xf>
    <xf numFmtId="172" fontId="6" fillId="0" borderId="0" xfId="43" applyNumberFormat="1" applyFont="1" applyBorder="1" applyAlignment="1">
      <alignment vertical="center" wrapText="1"/>
    </xf>
    <xf numFmtId="172" fontId="6" fillId="0" borderId="13" xfId="43" applyNumberFormat="1" applyFont="1" applyBorder="1" applyAlignment="1">
      <alignment vertical="center" wrapText="1"/>
    </xf>
    <xf numFmtId="0" fontId="6" fillId="0" borderId="0" xfId="64" applyFont="1" applyAlignment="1">
      <alignment horizontal="left" vertical="center" wrapText="1"/>
      <protection/>
    </xf>
    <xf numFmtId="172" fontId="6" fillId="0" borderId="16" xfId="64" applyNumberFormat="1" applyFont="1" applyBorder="1" applyAlignment="1">
      <alignment vertical="center" wrapText="1"/>
      <protection/>
    </xf>
    <xf numFmtId="0" fontId="5" fillId="0" borderId="0" xfId="0" applyFont="1" applyAlignment="1">
      <alignment horizontal="left" vertical="center"/>
    </xf>
    <xf numFmtId="0" fontId="29" fillId="0" borderId="0" xfId="64" applyFont="1" applyFill="1" applyAlignment="1">
      <alignment vertical="top"/>
      <protection/>
    </xf>
    <xf numFmtId="0" fontId="41" fillId="0" borderId="0" xfId="64" applyFont="1" applyFill="1" applyAlignment="1">
      <alignment vertical="top"/>
      <protection/>
    </xf>
    <xf numFmtId="0" fontId="31" fillId="0" borderId="0" xfId="64" applyFont="1" applyFill="1">
      <alignment/>
      <protection/>
    </xf>
    <xf numFmtId="172" fontId="6" fillId="0" borderId="16" xfId="43" applyNumberFormat="1" applyFont="1" applyBorder="1" applyAlignment="1">
      <alignment vertical="center" wrapText="1"/>
    </xf>
    <xf numFmtId="0" fontId="35" fillId="0" borderId="0" xfId="64" applyFont="1" applyFill="1" applyAlignment="1">
      <alignment/>
      <protection/>
    </xf>
    <xf numFmtId="0" fontId="6" fillId="0" borderId="0" xfId="64" applyFont="1" applyFill="1" applyBorder="1" applyAlignment="1">
      <alignment horizontal="right" vertical="top" wrapText="1"/>
      <protection/>
    </xf>
    <xf numFmtId="0" fontId="6" fillId="0" borderId="12" xfId="64" applyFont="1" applyBorder="1" applyAlignment="1">
      <alignment horizontal="left" vertical="top" wrapText="1"/>
      <protection/>
    </xf>
    <xf numFmtId="0" fontId="43" fillId="0" borderId="12" xfId="64" applyFont="1" applyBorder="1" applyAlignment="1">
      <alignment horizontal="right"/>
      <protection/>
    </xf>
    <xf numFmtId="49" fontId="20" fillId="0" borderId="11" xfId="0" applyNumberFormat="1" applyFont="1" applyBorder="1" applyAlignment="1">
      <alignment horizontal="center"/>
    </xf>
    <xf numFmtId="0" fontId="20" fillId="0" borderId="0" xfId="0" applyFont="1" applyAlignment="1">
      <alignment/>
    </xf>
    <xf numFmtId="0" fontId="21" fillId="0" borderId="0" xfId="0" applyFont="1" applyAlignment="1">
      <alignment/>
    </xf>
    <xf numFmtId="172" fontId="21" fillId="0" borderId="0" xfId="43" applyNumberFormat="1" applyFont="1" applyBorder="1" applyAlignment="1">
      <alignment/>
    </xf>
    <xf numFmtId="41" fontId="21" fillId="0" borderId="0" xfId="0" applyNumberFormat="1" applyFont="1" applyAlignment="1">
      <alignment/>
    </xf>
    <xf numFmtId="172" fontId="21" fillId="0" borderId="14" xfId="43" applyNumberFormat="1" applyFont="1" applyBorder="1" applyAlignment="1">
      <alignment/>
    </xf>
    <xf numFmtId="172" fontId="21" fillId="0" borderId="14" xfId="43" applyNumberFormat="1" applyFont="1" applyFill="1" applyBorder="1" applyAlignment="1">
      <alignment horizontal="center"/>
    </xf>
    <xf numFmtId="172" fontId="21" fillId="0" borderId="0" xfId="43" applyNumberFormat="1" applyFont="1" applyAlignment="1">
      <alignment/>
    </xf>
    <xf numFmtId="172" fontId="21" fillId="0" borderId="0" xfId="43" applyNumberFormat="1" applyFont="1" applyFill="1" applyAlignment="1">
      <alignment/>
    </xf>
    <xf numFmtId="172" fontId="10" fillId="0" borderId="0" xfId="43" applyNumberFormat="1" applyFont="1" applyAlignment="1" quotePrefix="1">
      <alignment/>
    </xf>
    <xf numFmtId="0" fontId="43" fillId="0" borderId="0" xfId="64" applyFont="1" applyBorder="1" applyAlignment="1">
      <alignment horizontal="right"/>
      <protection/>
    </xf>
    <xf numFmtId="172" fontId="6" fillId="0" borderId="0" xfId="43" applyNumberFormat="1" applyFont="1" applyFill="1" applyBorder="1" applyAlignment="1">
      <alignment horizontal="left" vertical="top" wrapText="1"/>
    </xf>
    <xf numFmtId="172" fontId="6" fillId="0" borderId="0" xfId="64" applyNumberFormat="1" applyFont="1" applyBorder="1" applyAlignment="1">
      <alignment vertical="center" wrapText="1"/>
      <protection/>
    </xf>
    <xf numFmtId="43" fontId="6" fillId="0" borderId="0" xfId="64" applyNumberFormat="1" applyFont="1">
      <alignment/>
      <protection/>
    </xf>
    <xf numFmtId="43" fontId="6" fillId="0" borderId="0" xfId="64" applyNumberFormat="1" applyFont="1" applyBorder="1">
      <alignment/>
      <protection/>
    </xf>
    <xf numFmtId="0" fontId="35" fillId="0" borderId="13" xfId="64" applyFont="1" applyBorder="1" applyAlignment="1">
      <alignment horizontal="right"/>
      <protection/>
    </xf>
    <xf numFmtId="0" fontId="34" fillId="0" borderId="0" xfId="64" applyFont="1" applyBorder="1" applyAlignment="1">
      <alignment horizontal="right"/>
      <protection/>
    </xf>
    <xf numFmtId="3" fontId="6" fillId="0" borderId="29" xfId="64" applyNumberFormat="1" applyFont="1" applyBorder="1" applyAlignment="1">
      <alignment horizontal="center"/>
      <protection/>
    </xf>
    <xf numFmtId="0" fontId="30" fillId="0" borderId="0" xfId="64" applyFont="1" applyAlignment="1">
      <alignment horizontal="right" wrapText="1"/>
      <protection/>
    </xf>
    <xf numFmtId="0" fontId="42" fillId="0" borderId="0" xfId="64" applyFont="1" applyAlignment="1">
      <alignment horizontal="right"/>
      <protection/>
    </xf>
    <xf numFmtId="0" fontId="45" fillId="0" borderId="0" xfId="64" applyFont="1">
      <alignment/>
      <protection/>
    </xf>
    <xf numFmtId="0" fontId="44" fillId="0" borderId="0" xfId="64" applyFont="1">
      <alignment/>
      <protection/>
    </xf>
    <xf numFmtId="0" fontId="44" fillId="0" borderId="0" xfId="64" applyFont="1" applyFill="1">
      <alignment/>
      <protection/>
    </xf>
    <xf numFmtId="0" fontId="34" fillId="0" borderId="0" xfId="64" applyFont="1" applyBorder="1">
      <alignment/>
      <protection/>
    </xf>
    <xf numFmtId="0" fontId="6" fillId="0" borderId="0" xfId="64" applyFont="1" applyFill="1" applyBorder="1">
      <alignment/>
      <protection/>
    </xf>
    <xf numFmtId="0" fontId="29" fillId="0" borderId="13" xfId="64" applyFont="1" applyBorder="1" applyAlignment="1">
      <alignment horizontal="right"/>
      <protection/>
    </xf>
    <xf numFmtId="0" fontId="84" fillId="0" borderId="0" xfId="64" applyFont="1" applyAlignment="1">
      <alignment/>
      <protection/>
    </xf>
    <xf numFmtId="0" fontId="85" fillId="0" borderId="0" xfId="0" applyFont="1" applyAlignment="1">
      <alignment/>
    </xf>
    <xf numFmtId="0" fontId="85" fillId="0" borderId="0" xfId="0" applyFont="1" applyAlignment="1">
      <alignment horizontal="left"/>
    </xf>
    <xf numFmtId="0" fontId="85" fillId="0" borderId="0" xfId="0" applyFont="1" applyFill="1" applyAlignment="1">
      <alignment horizontal="justify" vertical="top"/>
    </xf>
    <xf numFmtId="0" fontId="85" fillId="0" borderId="0" xfId="64" applyFont="1">
      <alignment/>
      <protection/>
    </xf>
    <xf numFmtId="0" fontId="86" fillId="0" borderId="0" xfId="0" applyFont="1" applyAlignment="1">
      <alignment horizontal="left"/>
    </xf>
    <xf numFmtId="0" fontId="86" fillId="0" borderId="0" xfId="0" applyFont="1" applyAlignment="1">
      <alignment/>
    </xf>
    <xf numFmtId="0" fontId="85" fillId="0" borderId="0" xfId="0" applyFont="1" applyFill="1" applyAlignment="1">
      <alignment horizontal="justify" vertical="top" wrapText="1"/>
    </xf>
    <xf numFmtId="0" fontId="85" fillId="0" borderId="0" xfId="64" applyFont="1" applyBorder="1">
      <alignment/>
      <protection/>
    </xf>
    <xf numFmtId="172" fontId="85" fillId="0" borderId="30" xfId="43" applyNumberFormat="1" applyFont="1" applyFill="1" applyBorder="1" applyAlignment="1">
      <alignment horizontal="right"/>
    </xf>
    <xf numFmtId="172" fontId="85" fillId="0" borderId="0" xfId="43" applyNumberFormat="1" applyFont="1" applyFill="1" applyBorder="1" applyAlignment="1">
      <alignment horizontal="right"/>
    </xf>
    <xf numFmtId="172" fontId="85" fillId="0" borderId="30" xfId="43" applyNumberFormat="1" applyFont="1" applyFill="1" applyBorder="1" applyAlignment="1">
      <alignment horizontal="center"/>
    </xf>
    <xf numFmtId="172" fontId="85" fillId="0" borderId="31" xfId="43" applyNumberFormat="1" applyFont="1" applyFill="1" applyBorder="1" applyAlignment="1">
      <alignment horizontal="right"/>
    </xf>
    <xf numFmtId="172" fontId="85" fillId="0" borderId="31" xfId="43" applyNumberFormat="1" applyFont="1" applyFill="1" applyBorder="1" applyAlignment="1">
      <alignment horizontal="center"/>
    </xf>
    <xf numFmtId="172" fontId="85" fillId="0" borderId="32" xfId="43" applyNumberFormat="1" applyFont="1" applyFill="1" applyBorder="1" applyAlignment="1">
      <alignment horizontal="right"/>
    </xf>
    <xf numFmtId="172" fontId="85" fillId="0" borderId="32" xfId="43" applyNumberFormat="1" applyFont="1" applyFill="1" applyBorder="1" applyAlignment="1">
      <alignment horizontal="center"/>
    </xf>
    <xf numFmtId="0" fontId="35" fillId="0" borderId="13" xfId="64" applyFont="1" applyFill="1" applyBorder="1" applyAlignment="1">
      <alignment horizontal="right"/>
      <protection/>
    </xf>
    <xf numFmtId="0" fontId="30" fillId="0" borderId="0" xfId="64" applyFont="1" applyFill="1" applyAlignment="1">
      <alignment horizontal="right" vertical="top" wrapText="1"/>
      <protection/>
    </xf>
    <xf numFmtId="4" fontId="85" fillId="0" borderId="0" xfId="64" applyNumberFormat="1" applyFont="1" applyBorder="1">
      <alignment/>
      <protection/>
    </xf>
    <xf numFmtId="172" fontId="85" fillId="0" borderId="0" xfId="43" applyNumberFormat="1" applyFont="1" applyFill="1" applyBorder="1" applyAlignment="1">
      <alignment/>
    </xf>
    <xf numFmtId="172" fontId="85" fillId="0" borderId="30" xfId="43" applyNumberFormat="1" applyFont="1" applyFill="1" applyBorder="1" applyAlignment="1">
      <alignment/>
    </xf>
    <xf numFmtId="172" fontId="85" fillId="0" borderId="31" xfId="43" applyNumberFormat="1" applyFont="1" applyFill="1" applyBorder="1" applyAlignment="1">
      <alignment/>
    </xf>
    <xf numFmtId="172" fontId="85" fillId="0" borderId="32" xfId="43" applyNumberFormat="1" applyFont="1" applyFill="1" applyBorder="1" applyAlignment="1">
      <alignment/>
    </xf>
    <xf numFmtId="0" fontId="85" fillId="0" borderId="16" xfId="64" applyFont="1" applyBorder="1">
      <alignment/>
      <protection/>
    </xf>
    <xf numFmtId="4" fontId="85" fillId="0" borderId="16" xfId="64" applyNumberFormat="1" applyFont="1" applyBorder="1">
      <alignment/>
      <protection/>
    </xf>
    <xf numFmtId="172" fontId="85" fillId="0" borderId="16" xfId="43" applyNumberFormat="1" applyFont="1" applyFill="1" applyBorder="1" applyAlignment="1">
      <alignment/>
    </xf>
    <xf numFmtId="172" fontId="85" fillId="0" borderId="16" xfId="67" applyNumberFormat="1" applyFont="1" applyFill="1" applyBorder="1" applyAlignment="1">
      <alignment horizontal="right"/>
    </xf>
    <xf numFmtId="4" fontId="85" fillId="0" borderId="0" xfId="64" applyNumberFormat="1" applyFont="1" applyFill="1" applyBorder="1" applyAlignment="1">
      <alignment horizontal="right"/>
      <protection/>
    </xf>
    <xf numFmtId="0" fontId="85" fillId="0" borderId="0" xfId="64" applyFont="1" applyFill="1">
      <alignment/>
      <protection/>
    </xf>
    <xf numFmtId="172" fontId="85" fillId="0" borderId="0" xfId="43" applyNumberFormat="1" applyFont="1" applyFill="1" applyAlignment="1">
      <alignment/>
    </xf>
    <xf numFmtId="0" fontId="46" fillId="0" borderId="0" xfId="0" applyFont="1" applyAlignment="1">
      <alignment/>
    </xf>
    <xf numFmtId="0" fontId="47" fillId="0" borderId="0" xfId="0" applyFont="1" applyAlignment="1">
      <alignment/>
    </xf>
    <xf numFmtId="0" fontId="0" fillId="0" borderId="0" xfId="0" applyFont="1" applyAlignment="1">
      <alignment horizontal="center"/>
    </xf>
    <xf numFmtId="0" fontId="48" fillId="0" borderId="0" xfId="0" applyFont="1" applyAlignment="1">
      <alignment horizontal="center"/>
    </xf>
    <xf numFmtId="0" fontId="2" fillId="0" borderId="0" xfId="0" applyFont="1" applyAlignment="1">
      <alignment horizontal="center"/>
    </xf>
    <xf numFmtId="0" fontId="25" fillId="0" borderId="0" xfId="0" applyFont="1" applyBorder="1" applyAlignment="1">
      <alignment horizontal="right"/>
    </xf>
    <xf numFmtId="0" fontId="0" fillId="0" borderId="0" xfId="0" applyFont="1" applyFill="1" applyAlignment="1">
      <alignment/>
    </xf>
    <xf numFmtId="0" fontId="25" fillId="0" borderId="0" xfId="0" applyFont="1" applyFill="1" applyBorder="1" applyAlignment="1">
      <alignment horizontal="right"/>
    </xf>
    <xf numFmtId="0" fontId="47" fillId="0" borderId="0" xfId="0" applyFont="1" applyFill="1" applyBorder="1" applyAlignment="1">
      <alignment horizontal="center"/>
    </xf>
    <xf numFmtId="49" fontId="48" fillId="0" borderId="11" xfId="0" applyNumberFormat="1" applyFont="1" applyFill="1" applyBorder="1" applyAlignment="1">
      <alignment horizontal="center"/>
    </xf>
    <xf numFmtId="0" fontId="48" fillId="0" borderId="0" xfId="0" applyFont="1" applyFill="1" applyBorder="1" applyAlignment="1">
      <alignment horizontal="center"/>
    </xf>
    <xf numFmtId="0" fontId="48" fillId="0" borderId="0" xfId="0" applyFont="1" applyFill="1" applyBorder="1" applyAlignment="1" quotePrefix="1">
      <alignment horizontal="center"/>
    </xf>
    <xf numFmtId="0" fontId="2" fillId="0" borderId="0" xfId="0" applyFont="1" applyFill="1" applyAlignment="1">
      <alignment horizontal="center"/>
    </xf>
    <xf numFmtId="49" fontId="2" fillId="0" borderId="11" xfId="0" applyNumberFormat="1" applyFont="1" applyFill="1" applyBorder="1" applyAlignment="1">
      <alignment horizontal="center"/>
    </xf>
    <xf numFmtId="0" fontId="0" fillId="0" borderId="0" xfId="0" applyFont="1" applyFill="1" applyBorder="1" applyAlignment="1">
      <alignment horizontal="center"/>
    </xf>
    <xf numFmtId="0" fontId="25" fillId="0" borderId="0" xfId="0" applyFont="1" applyFill="1" applyBorder="1" applyAlignment="1">
      <alignment horizontal="center"/>
    </xf>
    <xf numFmtId="0" fontId="0" fillId="0" borderId="0" xfId="0" applyFont="1" applyFill="1" applyAlignment="1">
      <alignment horizontal="center"/>
    </xf>
    <xf numFmtId="172" fontId="25" fillId="0" borderId="0" xfId="43" applyNumberFormat="1" applyFont="1" applyFill="1" applyBorder="1" applyAlignment="1">
      <alignment horizontal="right"/>
    </xf>
    <xf numFmtId="0" fontId="0" fillId="0" borderId="0" xfId="0" applyFont="1" applyFill="1" applyBorder="1" applyAlignment="1">
      <alignment/>
    </xf>
    <xf numFmtId="41" fontId="0" fillId="0" borderId="0" xfId="0" applyNumberFormat="1" applyFont="1" applyFill="1" applyBorder="1" applyAlignment="1">
      <alignment/>
    </xf>
    <xf numFmtId="41" fontId="49" fillId="0" borderId="0" xfId="0" applyNumberFormat="1" applyFont="1" applyFill="1" applyBorder="1" applyAlignment="1">
      <alignment/>
    </xf>
    <xf numFmtId="41" fontId="0" fillId="0" borderId="0" xfId="0" applyNumberFormat="1" applyFont="1" applyFill="1" applyAlignment="1">
      <alignment/>
    </xf>
    <xf numFmtId="172" fontId="0" fillId="0" borderId="0" xfId="0" applyNumberFormat="1" applyFont="1" applyFill="1" applyAlignment="1">
      <alignment/>
    </xf>
    <xf numFmtId="43" fontId="0" fillId="0" borderId="0" xfId="43" applyFont="1" applyFill="1" applyBorder="1" applyAlignment="1">
      <alignment horizontal="center"/>
    </xf>
    <xf numFmtId="172" fontId="25" fillId="0" borderId="0" xfId="43" applyNumberFormat="1" applyFont="1" applyFill="1" applyBorder="1" applyAlignment="1">
      <alignment/>
    </xf>
    <xf numFmtId="9" fontId="25" fillId="0" borderId="0" xfId="67" applyFont="1" applyFill="1" applyBorder="1" applyAlignment="1">
      <alignment/>
    </xf>
    <xf numFmtId="172" fontId="25" fillId="0" borderId="0" xfId="43" applyNumberFormat="1" applyFont="1" applyFill="1" applyBorder="1" applyAlignment="1">
      <alignment horizontal="center"/>
    </xf>
    <xf numFmtId="194" fontId="49" fillId="0" borderId="0" xfId="67" applyNumberFormat="1" applyFont="1" applyFill="1" applyBorder="1" applyAlignment="1">
      <alignment horizontal="left"/>
    </xf>
    <xf numFmtId="172" fontId="0" fillId="0" borderId="0" xfId="43" applyNumberFormat="1" applyFont="1" applyFill="1" applyBorder="1" applyAlignment="1">
      <alignment/>
    </xf>
    <xf numFmtId="37" fontId="0" fillId="0" borderId="0" xfId="0" applyNumberFormat="1" applyFont="1" applyFill="1" applyAlignment="1">
      <alignment/>
    </xf>
    <xf numFmtId="172" fontId="0" fillId="0" borderId="0" xfId="43" applyNumberFormat="1" applyFont="1" applyFill="1" applyBorder="1" applyAlignment="1">
      <alignment horizontal="center"/>
    </xf>
    <xf numFmtId="43" fontId="0" fillId="0" borderId="0" xfId="43" applyFont="1" applyFill="1" applyBorder="1" applyAlignment="1">
      <alignment/>
    </xf>
    <xf numFmtId="37" fontId="25" fillId="0" borderId="0" xfId="0" applyNumberFormat="1" applyFont="1" applyFill="1" applyBorder="1" applyAlignment="1">
      <alignment/>
    </xf>
    <xf numFmtId="172" fontId="49" fillId="0" borderId="0" xfId="43" applyNumberFormat="1" applyFont="1" applyFill="1" applyBorder="1" applyAlignment="1">
      <alignment horizontal="left"/>
    </xf>
    <xf numFmtId="37" fontId="0" fillId="0" borderId="0" xfId="0" applyNumberFormat="1" applyFont="1" applyFill="1" applyBorder="1" applyAlignment="1">
      <alignment/>
    </xf>
    <xf numFmtId="172" fontId="25" fillId="0" borderId="13" xfId="43" applyNumberFormat="1" applyFont="1" applyFill="1" applyBorder="1" applyAlignment="1">
      <alignment/>
    </xf>
    <xf numFmtId="172" fontId="25" fillId="0" borderId="13" xfId="43" applyNumberFormat="1" applyFont="1" applyFill="1" applyBorder="1" applyAlignment="1">
      <alignment horizontal="center"/>
    </xf>
    <xf numFmtId="172" fontId="0" fillId="0" borderId="13" xfId="43" applyNumberFormat="1" applyFont="1" applyFill="1" applyBorder="1" applyAlignment="1">
      <alignment/>
    </xf>
    <xf numFmtId="194" fontId="49" fillId="0" borderId="0" xfId="67" applyNumberFormat="1" applyFont="1" applyAlignment="1">
      <alignment horizontal="left"/>
    </xf>
    <xf numFmtId="172" fontId="0" fillId="0" borderId="13" xfId="43" applyNumberFormat="1" applyFont="1" applyFill="1" applyBorder="1" applyAlignment="1">
      <alignment horizontal="center"/>
    </xf>
    <xf numFmtId="9" fontId="25" fillId="0" borderId="0" xfId="0" applyNumberFormat="1" applyFont="1" applyFill="1" applyBorder="1" applyAlignment="1">
      <alignment wrapText="1"/>
    </xf>
    <xf numFmtId="9" fontId="0" fillId="0" borderId="0" xfId="67" applyFont="1" applyFill="1" applyAlignment="1">
      <alignment/>
    </xf>
    <xf numFmtId="37" fontId="25"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9" fontId="25" fillId="0" borderId="0" xfId="0" applyNumberFormat="1" applyFont="1" applyFill="1" applyBorder="1" applyAlignment="1">
      <alignment/>
    </xf>
    <xf numFmtId="9" fontId="0" fillId="0" borderId="0" xfId="67" applyFont="1" applyFill="1" applyBorder="1" applyAlignment="1">
      <alignment/>
    </xf>
    <xf numFmtId="0" fontId="25" fillId="0" borderId="0" xfId="0" applyFont="1" applyFill="1" applyAlignment="1">
      <alignment/>
    </xf>
    <xf numFmtId="41" fontId="0" fillId="0" borderId="0" xfId="43" applyNumberFormat="1" applyFont="1" applyFill="1" applyBorder="1" applyAlignment="1">
      <alignment/>
    </xf>
    <xf numFmtId="0" fontId="49" fillId="0" borderId="0" xfId="0" applyFont="1" applyFill="1" applyBorder="1" applyAlignment="1">
      <alignment horizontal="right"/>
    </xf>
    <xf numFmtId="37" fontId="0" fillId="0" borderId="13" xfId="0" applyNumberFormat="1" applyFont="1" applyFill="1" applyBorder="1" applyAlignment="1">
      <alignment/>
    </xf>
    <xf numFmtId="172" fontId="0" fillId="0" borderId="16" xfId="43" applyNumberFormat="1" applyFont="1" applyFill="1" applyBorder="1" applyAlignment="1">
      <alignment/>
    </xf>
    <xf numFmtId="37" fontId="0" fillId="0" borderId="16" xfId="43" applyNumberFormat="1" applyFont="1" applyFill="1" applyBorder="1" applyAlignment="1">
      <alignment/>
    </xf>
    <xf numFmtId="194" fontId="49" fillId="0" borderId="0" xfId="67" applyNumberFormat="1" applyFont="1" applyFill="1" applyBorder="1" applyAlignment="1">
      <alignment horizontal="right"/>
    </xf>
    <xf numFmtId="41" fontId="0" fillId="0" borderId="16" xfId="43" applyNumberFormat="1" applyFont="1" applyFill="1" applyBorder="1" applyAlignment="1">
      <alignment/>
    </xf>
    <xf numFmtId="43" fontId="47" fillId="0" borderId="0" xfId="43" applyFont="1" applyFill="1" applyBorder="1" applyAlignment="1">
      <alignment/>
    </xf>
    <xf numFmtId="172" fontId="0" fillId="0" borderId="0" xfId="67" applyNumberFormat="1" applyFont="1" applyFill="1" applyBorder="1" applyAlignment="1">
      <alignment/>
    </xf>
    <xf numFmtId="43" fontId="0" fillId="0" borderId="0" xfId="43" applyFont="1" applyFill="1" applyAlignment="1">
      <alignment/>
    </xf>
    <xf numFmtId="41" fontId="0" fillId="0" borderId="0" xfId="43" applyNumberFormat="1" applyFont="1" applyFill="1" applyAlignment="1">
      <alignment/>
    </xf>
    <xf numFmtId="49" fontId="0" fillId="0" borderId="0" xfId="0" applyNumberFormat="1" applyFont="1" applyFill="1" applyAlignment="1">
      <alignment/>
    </xf>
    <xf numFmtId="43" fontId="0" fillId="0" borderId="0" xfId="43" applyFont="1" applyFill="1" applyBorder="1" applyAlignment="1">
      <alignment horizontal="right"/>
    </xf>
    <xf numFmtId="0" fontId="0" fillId="0" borderId="0" xfId="0" applyNumberFormat="1" applyFont="1" applyFill="1" applyBorder="1" applyAlignment="1">
      <alignment horizontal="right"/>
    </xf>
    <xf numFmtId="41" fontId="0" fillId="0" borderId="0" xfId="0" applyNumberFormat="1" applyFont="1" applyFill="1" applyBorder="1" applyAlignment="1">
      <alignment horizontal="right"/>
    </xf>
    <xf numFmtId="0" fontId="0" fillId="0" borderId="0" xfId="0" applyNumberFormat="1" applyFont="1" applyFill="1" applyAlignment="1">
      <alignment horizontal="right"/>
    </xf>
    <xf numFmtId="2" fontId="0" fillId="0" borderId="0" xfId="43" applyNumberFormat="1" applyFont="1" applyFill="1" applyBorder="1" applyAlignment="1">
      <alignment horizontal="right"/>
    </xf>
    <xf numFmtId="172" fontId="0" fillId="0" borderId="0" xfId="43" applyNumberFormat="1" applyFont="1" applyFill="1" applyBorder="1" applyAlignment="1">
      <alignment horizontal="right"/>
    </xf>
    <xf numFmtId="41" fontId="0" fillId="0" borderId="0" xfId="0" applyNumberFormat="1" applyFont="1" applyFill="1" applyAlignment="1">
      <alignment horizontal="right"/>
    </xf>
    <xf numFmtId="2" fontId="0" fillId="0" borderId="0" xfId="43" applyNumberFormat="1" applyFont="1" applyFill="1" applyAlignment="1">
      <alignment horizontal="right"/>
    </xf>
    <xf numFmtId="0" fontId="5" fillId="0" borderId="0" xfId="0" applyFont="1" applyFill="1" applyAlignment="1">
      <alignment horizontal="justify" wrapText="1"/>
    </xf>
    <xf numFmtId="0" fontId="2" fillId="0" borderId="0" xfId="0" applyFont="1" applyAlignment="1">
      <alignment horizontal="center"/>
    </xf>
    <xf numFmtId="0" fontId="10" fillId="0" borderId="0" xfId="0" applyFont="1" applyAlignment="1">
      <alignment horizontal="left" vertical="center"/>
    </xf>
    <xf numFmtId="0" fontId="48" fillId="0" borderId="0" xfId="0" applyFont="1" applyAlignment="1">
      <alignment horizontal="center"/>
    </xf>
    <xf numFmtId="0" fontId="10" fillId="0" borderId="0" xfId="0" applyFont="1" applyAlignment="1">
      <alignment horizontal="left" vertical="top"/>
    </xf>
    <xf numFmtId="0" fontId="2" fillId="30" borderId="0" xfId="0" applyFont="1" applyFill="1" applyAlignment="1">
      <alignment horizontal="center"/>
    </xf>
    <xf numFmtId="0" fontId="0" fillId="0" borderId="0" xfId="0" applyFont="1" applyAlignment="1">
      <alignment horizontal="left" vertical="top"/>
    </xf>
    <xf numFmtId="0" fontId="16" fillId="0" borderId="0" xfId="0" applyFont="1" applyFill="1" applyAlignment="1">
      <alignment horizontal="justify" vertical="center" wrapText="1"/>
    </xf>
    <xf numFmtId="0" fontId="5" fillId="0" borderId="0" xfId="0" applyFont="1" applyAlignment="1">
      <alignment horizontal="left" vertical="center"/>
    </xf>
    <xf numFmtId="0" fontId="18" fillId="30" borderId="0" xfId="0" applyFont="1" applyFill="1" applyAlignment="1">
      <alignment horizontal="center"/>
    </xf>
    <xf numFmtId="0" fontId="5" fillId="0" borderId="0" xfId="0" applyFont="1" applyFill="1" applyAlignment="1">
      <alignment horizontal="justify" vertical="center" wrapText="1"/>
    </xf>
    <xf numFmtId="0" fontId="12" fillId="0" borderId="0" xfId="0" applyFont="1" applyAlignment="1">
      <alignment horizontal="center"/>
    </xf>
    <xf numFmtId="172" fontId="18" fillId="30" borderId="0" xfId="43" applyNumberFormat="1" applyFont="1" applyFill="1" applyAlignment="1">
      <alignment horizontal="center"/>
    </xf>
    <xf numFmtId="0" fontId="5" fillId="0" borderId="0" xfId="0" applyFont="1" applyFill="1" applyAlignment="1">
      <alignment horizontal="left" vertical="center" wrapText="1"/>
    </xf>
    <xf numFmtId="0" fontId="31" fillId="0" borderId="0" xfId="64" applyFont="1" applyFill="1" applyAlignment="1">
      <alignment horizontal="justify" vertical="top" wrapText="1"/>
      <protection/>
    </xf>
    <xf numFmtId="0" fontId="85" fillId="0" borderId="0" xfId="64" applyFont="1" applyFill="1" applyAlignment="1">
      <alignment horizontal="justify" vertical="top" wrapText="1"/>
      <protection/>
    </xf>
    <xf numFmtId="0" fontId="31" fillId="0" borderId="0" xfId="64" applyFont="1" applyFill="1" applyBorder="1" applyAlignment="1">
      <alignment horizontal="justify" vertical="top" wrapText="1"/>
      <protection/>
    </xf>
    <xf numFmtId="0" fontId="6" fillId="0" borderId="0" xfId="64" applyFont="1" applyAlignment="1">
      <alignment vertical="center" wrapText="1"/>
      <protection/>
    </xf>
    <xf numFmtId="0" fontId="6" fillId="0" borderId="0" xfId="64" applyFont="1" applyAlignment="1">
      <alignment horizontal="left"/>
      <protection/>
    </xf>
    <xf numFmtId="0" fontId="6" fillId="0" borderId="0" xfId="64" applyFont="1" applyAlignment="1">
      <alignment horizontal="left" vertical="top" wrapText="1"/>
      <protection/>
    </xf>
    <xf numFmtId="0" fontId="29" fillId="0" borderId="0" xfId="64" applyFont="1" applyAlignment="1">
      <alignment horizontal="center"/>
      <protection/>
    </xf>
    <xf numFmtId="0" fontId="31" fillId="0" borderId="0" xfId="64" applyFont="1" applyFill="1" applyBorder="1" applyAlignment="1">
      <alignment horizontal="justify" vertical="top" wrapText="1"/>
      <protection/>
    </xf>
    <xf numFmtId="0" fontId="6" fillId="0" borderId="0" xfId="64" applyFont="1" applyAlignment="1">
      <alignment horizontal="left" vertical="center" wrapText="1"/>
      <protection/>
    </xf>
    <xf numFmtId="0" fontId="6" fillId="0" borderId="0" xfId="64" applyFont="1" applyFill="1" applyAlignment="1">
      <alignment horizontal="justify" vertical="top" wrapText="1"/>
      <protection/>
    </xf>
    <xf numFmtId="0" fontId="85" fillId="0" borderId="0" xfId="64" applyFont="1" applyFill="1" applyAlignment="1">
      <alignment horizontal="left" vertical="top" wrapText="1"/>
      <protection/>
    </xf>
    <xf numFmtId="0" fontId="31" fillId="0" borderId="0" xfId="64" applyFont="1" applyFill="1" applyAlignment="1">
      <alignment horizontal="left" vertical="top" wrapText="1"/>
      <protection/>
    </xf>
    <xf numFmtId="0" fontId="6" fillId="0" borderId="0" xfId="64" applyFont="1" applyAlignment="1">
      <alignment horizontal="justify" vertical="top" wrapText="1"/>
      <protection/>
    </xf>
    <xf numFmtId="0" fontId="31" fillId="0" borderId="0" xfId="64" applyFont="1" applyFill="1" applyAlignment="1">
      <alignment horizontal="justify" vertical="top" wrapText="1"/>
      <protection/>
    </xf>
    <xf numFmtId="0" fontId="6" fillId="0" borderId="0" xfId="64" applyFont="1" applyFill="1" applyAlignment="1">
      <alignment horizontal="left" vertical="top" wrapText="1"/>
      <protection/>
    </xf>
    <xf numFmtId="0" fontId="31" fillId="0" borderId="0" xfId="64" applyFont="1" applyFill="1" applyBorder="1" applyAlignment="1">
      <alignment horizontal="justify" vertical="top" wrapText="1"/>
      <protection/>
    </xf>
    <xf numFmtId="0" fontId="27" fillId="0" borderId="0" xfId="64" applyFont="1" applyFill="1" applyAlignment="1">
      <alignment horizontal="justify" wrapText="1"/>
      <protection/>
    </xf>
    <xf numFmtId="0" fontId="6" fillId="0" borderId="0" xfId="64" applyFont="1" applyAlignment="1">
      <alignment horizontal="justify" wrapText="1"/>
      <protection/>
    </xf>
    <xf numFmtId="0" fontId="27" fillId="30" borderId="0" xfId="64" applyFont="1" applyFill="1" applyAlignment="1">
      <alignment horizontal="center"/>
      <protection/>
    </xf>
    <xf numFmtId="0" fontId="27" fillId="30" borderId="0" xfId="64" applyFont="1" applyFill="1" applyAlignment="1">
      <alignment horizontal="center" vertical="top" wrapText="1"/>
      <protection/>
    </xf>
    <xf numFmtId="0" fontId="85" fillId="0" borderId="0" xfId="0" applyFont="1" applyFill="1" applyAlignment="1">
      <alignment horizontal="justify" vertical="top" wrapText="1"/>
    </xf>
    <xf numFmtId="0" fontId="85" fillId="0" borderId="0" xfId="0" applyFont="1" applyAlignment="1">
      <alignment wrapText="1"/>
    </xf>
    <xf numFmtId="0" fontId="85" fillId="0" borderId="0" xfId="64" applyFont="1" applyFill="1" applyAlignment="1">
      <alignment horizontal="justify" vertical="center" wrapText="1"/>
      <protection/>
    </xf>
    <xf numFmtId="0" fontId="6" fillId="0" borderId="0" xfId="64" applyFont="1" applyAlignment="1">
      <alignment horizontal="center" wrapText="1"/>
      <protection/>
    </xf>
    <xf numFmtId="0" fontId="6" fillId="0" borderId="0" xfId="64" applyFont="1" applyAlignment="1">
      <alignment horizontal="left" wrapText="1"/>
      <protection/>
    </xf>
    <xf numFmtId="0" fontId="6" fillId="0" borderId="0" xfId="64" applyFont="1" applyFill="1" applyAlignment="1">
      <alignment horizontal="center" wrapText="1"/>
      <protection/>
    </xf>
    <xf numFmtId="0" fontId="31" fillId="0" borderId="0" xfId="64" applyFont="1" applyFill="1" applyBorder="1" applyAlignment="1">
      <alignment horizontal="left" vertical="top" wrapText="1"/>
      <protection/>
    </xf>
    <xf numFmtId="0" fontId="40" fillId="0" borderId="0" xfId="64" applyFont="1" applyAlignment="1">
      <alignment horizontal="left" vertical="center"/>
      <protection/>
    </xf>
    <xf numFmtId="0" fontId="31" fillId="0" borderId="0" xfId="64" applyFont="1" applyFill="1" applyAlignment="1">
      <alignment horizontal="left" vertical="top" wrapText="1"/>
      <protection/>
    </xf>
    <xf numFmtId="0" fontId="27" fillId="30" borderId="0" xfId="64" applyFont="1" applyFill="1" applyAlignment="1">
      <alignment horizontal="center" wrapText="1"/>
      <protection/>
    </xf>
    <xf numFmtId="0" fontId="6" fillId="0" borderId="0" xfId="64" applyNumberFormat="1" applyFont="1" applyAlignment="1">
      <alignment horizontal="left" wrapText="1"/>
      <protection/>
    </xf>
    <xf numFmtId="0" fontId="44" fillId="0" borderId="0" xfId="0" applyFont="1" applyAlignment="1">
      <alignment wrapText="1"/>
    </xf>
    <xf numFmtId="0" fontId="87" fillId="0" borderId="0" xfId="0" applyFont="1" applyAlignment="1">
      <alignment wrapText="1"/>
    </xf>
  </cellXfs>
  <cellStyles count="62">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ollowed Hyperlink" xfId="49"/>
    <cellStyle name="Good" xfId="50"/>
    <cellStyle name="Grey" xfId="51"/>
    <cellStyle name="Heading 1" xfId="52"/>
    <cellStyle name="Heading 2" xfId="53"/>
    <cellStyle name="Heading 3" xfId="54"/>
    <cellStyle name="Heading 4" xfId="55"/>
    <cellStyle name="Hyperlink" xfId="56"/>
    <cellStyle name="Input" xfId="57"/>
    <cellStyle name="Input [yellow]" xfId="58"/>
    <cellStyle name="ken" xfId="59"/>
    <cellStyle name="Linked Cell" xfId="60"/>
    <cellStyle name="Neutral" xfId="61"/>
    <cellStyle name="New Times Roman" xfId="62"/>
    <cellStyle name="Normal - Style1" xfId="63"/>
    <cellStyle name="Normal_Q2_2007_notes A  B-23ug-rl comments (1) "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4</xdr:col>
      <xdr:colOff>38100</xdr:colOff>
      <xdr:row>1</xdr:row>
      <xdr:rowOff>19050</xdr:rowOff>
    </xdr:to>
    <xdr:pic>
      <xdr:nvPicPr>
        <xdr:cNvPr id="1" name="Picture 1" descr="smr berhad"/>
        <xdr:cNvPicPr preferRelativeResize="1">
          <a:picLocks noChangeAspect="1"/>
        </xdr:cNvPicPr>
      </xdr:nvPicPr>
      <xdr:blipFill>
        <a:blip r:embed="rId1"/>
        <a:stretch>
          <a:fillRect/>
        </a:stretch>
      </xdr:blipFill>
      <xdr:spPr>
        <a:xfrm>
          <a:off x="9525" y="9525"/>
          <a:ext cx="48006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3</xdr:col>
      <xdr:colOff>1162050</xdr:colOff>
      <xdr:row>1</xdr:row>
      <xdr:rowOff>66675</xdr:rowOff>
    </xdr:to>
    <xdr:pic>
      <xdr:nvPicPr>
        <xdr:cNvPr id="1" name="Picture 2" descr="smr berhad"/>
        <xdr:cNvPicPr preferRelativeResize="1">
          <a:picLocks noChangeAspect="1"/>
        </xdr:cNvPicPr>
      </xdr:nvPicPr>
      <xdr:blipFill>
        <a:blip r:embed="rId1"/>
        <a:stretch>
          <a:fillRect/>
        </a:stretch>
      </xdr:blipFill>
      <xdr:spPr>
        <a:xfrm>
          <a:off x="0" y="57150"/>
          <a:ext cx="4505325" cy="876300"/>
        </a:xfrm>
        <a:prstGeom prst="rect">
          <a:avLst/>
        </a:prstGeom>
        <a:noFill/>
        <a:ln w="9525" cmpd="sng">
          <a:noFill/>
        </a:ln>
      </xdr:spPr>
    </xdr:pic>
    <xdr:clientData/>
  </xdr:twoCellAnchor>
  <xdr:twoCellAnchor editAs="oneCell">
    <xdr:from>
      <xdr:col>0</xdr:col>
      <xdr:colOff>0</xdr:colOff>
      <xdr:row>0</xdr:row>
      <xdr:rowOff>57150</xdr:rowOff>
    </xdr:from>
    <xdr:to>
      <xdr:col>4</xdr:col>
      <xdr:colOff>238125</xdr:colOff>
      <xdr:row>1</xdr:row>
      <xdr:rowOff>66675</xdr:rowOff>
    </xdr:to>
    <xdr:pic>
      <xdr:nvPicPr>
        <xdr:cNvPr id="2" name="Picture 1" descr="smr berhad"/>
        <xdr:cNvPicPr preferRelativeResize="1">
          <a:picLocks noChangeAspect="1"/>
        </xdr:cNvPicPr>
      </xdr:nvPicPr>
      <xdr:blipFill>
        <a:blip r:embed="rId2"/>
        <a:stretch>
          <a:fillRect/>
        </a:stretch>
      </xdr:blipFill>
      <xdr:spPr>
        <a:xfrm>
          <a:off x="0" y="57150"/>
          <a:ext cx="48101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381000</xdr:colOff>
      <xdr:row>1</xdr:row>
      <xdr:rowOff>9525</xdr:rowOff>
    </xdr:to>
    <xdr:pic>
      <xdr:nvPicPr>
        <xdr:cNvPr id="1" name="Picture 2" descr="smr berhad"/>
        <xdr:cNvPicPr preferRelativeResize="1">
          <a:picLocks noChangeAspect="1"/>
        </xdr:cNvPicPr>
      </xdr:nvPicPr>
      <xdr:blipFill>
        <a:blip r:embed="rId1"/>
        <a:stretch>
          <a:fillRect/>
        </a:stretch>
      </xdr:blipFill>
      <xdr:spPr>
        <a:xfrm>
          <a:off x="0" y="0"/>
          <a:ext cx="4505325" cy="876300"/>
        </a:xfrm>
        <a:prstGeom prst="rect">
          <a:avLst/>
        </a:prstGeom>
        <a:noFill/>
        <a:ln w="9525" cmpd="sng">
          <a:noFill/>
        </a:ln>
      </xdr:spPr>
    </xdr:pic>
    <xdr:clientData/>
  </xdr:twoCellAnchor>
  <xdr:twoCellAnchor>
    <xdr:from>
      <xdr:col>2</xdr:col>
      <xdr:colOff>914400</xdr:colOff>
      <xdr:row>10</xdr:row>
      <xdr:rowOff>0</xdr:rowOff>
    </xdr:from>
    <xdr:to>
      <xdr:col>5</xdr:col>
      <xdr:colOff>9525</xdr:colOff>
      <xdr:row>10</xdr:row>
      <xdr:rowOff>0</xdr:rowOff>
    </xdr:to>
    <xdr:sp>
      <xdr:nvSpPr>
        <xdr:cNvPr id="2" name="Straight Arrow Connector 30"/>
        <xdr:cNvSpPr>
          <a:spLocks/>
        </xdr:cNvSpPr>
      </xdr:nvSpPr>
      <xdr:spPr>
        <a:xfrm>
          <a:off x="3190875" y="2209800"/>
          <a:ext cx="18669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xdr:colOff>
      <xdr:row>7</xdr:row>
      <xdr:rowOff>0</xdr:rowOff>
    </xdr:from>
    <xdr:to>
      <xdr:col>6</xdr:col>
      <xdr:colOff>895350</xdr:colOff>
      <xdr:row>7</xdr:row>
      <xdr:rowOff>0</xdr:rowOff>
    </xdr:to>
    <xdr:sp>
      <xdr:nvSpPr>
        <xdr:cNvPr id="3" name="Straight Arrow Connector 34"/>
        <xdr:cNvSpPr>
          <a:spLocks/>
        </xdr:cNvSpPr>
      </xdr:nvSpPr>
      <xdr:spPr>
        <a:xfrm>
          <a:off x="5991225" y="1876425"/>
          <a:ext cx="876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1657350</xdr:colOff>
      <xdr:row>6</xdr:row>
      <xdr:rowOff>152400</xdr:rowOff>
    </xdr:from>
    <xdr:to>
      <xdr:col>2</xdr:col>
      <xdr:colOff>914400</xdr:colOff>
      <xdr:row>6</xdr:row>
      <xdr:rowOff>152400</xdr:rowOff>
    </xdr:to>
    <xdr:sp>
      <xdr:nvSpPr>
        <xdr:cNvPr id="4" name="Straight Arrow Connector 36"/>
        <xdr:cNvSpPr>
          <a:spLocks/>
        </xdr:cNvSpPr>
      </xdr:nvSpPr>
      <xdr:spPr>
        <a:xfrm rot="10800000" flipV="1">
          <a:off x="2266950" y="1866900"/>
          <a:ext cx="9239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714375</xdr:colOff>
      <xdr:row>1</xdr:row>
      <xdr:rowOff>9525</xdr:rowOff>
    </xdr:to>
    <xdr:pic>
      <xdr:nvPicPr>
        <xdr:cNvPr id="1" name="Picture 1" descr="smr berhad"/>
        <xdr:cNvPicPr preferRelativeResize="1">
          <a:picLocks noChangeAspect="1"/>
        </xdr:cNvPicPr>
      </xdr:nvPicPr>
      <xdr:blipFill>
        <a:blip r:embed="rId1"/>
        <a:stretch>
          <a:fillRect/>
        </a:stretch>
      </xdr:blipFill>
      <xdr:spPr>
        <a:xfrm>
          <a:off x="0" y="0"/>
          <a:ext cx="4676775"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4</xdr:col>
      <xdr:colOff>647700</xdr:colOff>
      <xdr:row>3</xdr:row>
      <xdr:rowOff>114300</xdr:rowOff>
    </xdr:to>
    <xdr:pic>
      <xdr:nvPicPr>
        <xdr:cNvPr id="1" name="Picture 1" descr="smr berhad"/>
        <xdr:cNvPicPr preferRelativeResize="1">
          <a:picLocks noChangeAspect="1"/>
        </xdr:cNvPicPr>
      </xdr:nvPicPr>
      <xdr:blipFill>
        <a:blip r:embed="rId1"/>
        <a:stretch>
          <a:fillRect/>
        </a:stretch>
      </xdr:blipFill>
      <xdr:spPr>
        <a:xfrm>
          <a:off x="247650" y="85725"/>
          <a:ext cx="313372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siewchenchua\Desktop\Assignments\Svedala%20(M)\awps\Assignments\Svedala%20(M)\Assignments\Svedala%20(M)\FA\fm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ws07\accounts\report\indi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ice"/>
      <sheetName val="MV"/>
      <sheetName val="Workshop"/>
      <sheetName val="Signage"/>
      <sheetName val="Renovation"/>
      <sheetName val="Computer"/>
      <sheetName val="F&amp;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tor"/>
    </sheetNames>
    <sheetDataSet>
      <sheetData sheetId="0">
        <row r="31">
          <cell r="B31" t="str">
            <v>BIMB SECURITIES SDN BHD (290163-X)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37"/>
  <sheetViews>
    <sheetView tabSelected="1" view="pageBreakPreview" zoomScale="90" zoomScaleSheetLayoutView="90" zoomScalePageLayoutView="0" workbookViewId="0" topLeftCell="A1">
      <selection activeCell="A8" sqref="A8"/>
    </sheetView>
  </sheetViews>
  <sheetFormatPr defaultColWidth="9.140625" defaultRowHeight="12.75"/>
  <cols>
    <col min="1" max="1" width="32.421875" style="0" customWidth="1"/>
    <col min="2" max="2" width="10.28125" style="109" customWidth="1"/>
    <col min="3" max="3" width="13.140625" style="0" customWidth="1"/>
    <col min="4" max="4" width="15.7109375" style="0" customWidth="1"/>
    <col min="5" max="5" width="1.7109375" style="0" customWidth="1"/>
    <col min="6" max="6" width="15.7109375" style="0" customWidth="1"/>
    <col min="7" max="7" width="2.57421875" style="0" customWidth="1"/>
    <col min="8" max="8" width="15.7109375" style="0" customWidth="1"/>
    <col min="9" max="9" width="2.28125" style="0" customWidth="1"/>
    <col min="10" max="10" width="15.7109375" style="0" customWidth="1"/>
    <col min="11" max="11" width="11.00390625" style="0" customWidth="1"/>
    <col min="12" max="12" width="11.7109375" style="0" bestFit="1" customWidth="1"/>
    <col min="13" max="13" width="11.00390625" style="0" customWidth="1"/>
  </cols>
  <sheetData>
    <row r="1" spans="1:9" ht="68.25" customHeight="1">
      <c r="A1" s="1"/>
      <c r="F1" s="423" t="s">
        <v>81</v>
      </c>
      <c r="G1" s="423"/>
      <c r="H1" s="423"/>
      <c r="I1" s="423"/>
    </row>
    <row r="2" spans="1:4" ht="15.75" customHeight="1">
      <c r="A2" s="425"/>
      <c r="B2" s="425"/>
      <c r="C2" s="425"/>
      <c r="D2" s="425"/>
    </row>
    <row r="3" spans="1:10" s="1" customFormat="1" ht="15.75" customHeight="1">
      <c r="A3" s="426" t="s">
        <v>228</v>
      </c>
      <c r="B3" s="426"/>
      <c r="C3" s="426"/>
      <c r="D3" s="426"/>
      <c r="E3" s="426"/>
      <c r="F3" s="426"/>
      <c r="G3" s="426"/>
      <c r="H3" s="426"/>
      <c r="I3" s="426"/>
      <c r="J3" s="426"/>
    </row>
    <row r="4" spans="1:10" s="1" customFormat="1" ht="15.75" customHeight="1">
      <c r="A4" s="426" t="s">
        <v>230</v>
      </c>
      <c r="B4" s="426"/>
      <c r="C4" s="426"/>
      <c r="D4" s="426"/>
      <c r="E4" s="426"/>
      <c r="F4" s="426"/>
      <c r="G4" s="426"/>
      <c r="H4" s="426"/>
      <c r="I4" s="426"/>
      <c r="J4" s="426"/>
    </row>
    <row r="5" spans="1:10" s="1" customFormat="1" ht="15.75" customHeight="1">
      <c r="A5" s="426" t="s">
        <v>47</v>
      </c>
      <c r="B5" s="426"/>
      <c r="C5" s="426"/>
      <c r="D5" s="426"/>
      <c r="E5" s="426"/>
      <c r="F5" s="426"/>
      <c r="G5" s="426"/>
      <c r="H5" s="426"/>
      <c r="I5" s="426"/>
      <c r="J5" s="426"/>
    </row>
    <row r="6" spans="1:10" ht="12.75">
      <c r="A6" s="28"/>
      <c r="C6" s="6"/>
      <c r="D6" s="6"/>
      <c r="E6" s="6"/>
      <c r="F6" s="6"/>
      <c r="G6" s="6"/>
      <c r="H6" s="6"/>
      <c r="I6" s="6"/>
      <c r="J6" s="6"/>
    </row>
    <row r="7" spans="1:10" s="39" customFormat="1" ht="12.75">
      <c r="A7" s="354"/>
      <c r="B7" s="109"/>
      <c r="C7" s="355"/>
      <c r="D7" s="6"/>
      <c r="E7" s="6"/>
      <c r="F7" s="6"/>
      <c r="G7" s="6"/>
      <c r="H7" s="6"/>
      <c r="I7" s="6"/>
      <c r="J7" s="6"/>
    </row>
    <row r="8" spans="1:10" s="39" customFormat="1" ht="12.75">
      <c r="A8" s="354"/>
      <c r="B8" s="109"/>
      <c r="C8" s="356"/>
      <c r="D8" s="424" t="s">
        <v>21</v>
      </c>
      <c r="E8" s="424"/>
      <c r="F8" s="424"/>
      <c r="G8" s="358"/>
      <c r="H8" s="422" t="s">
        <v>22</v>
      </c>
      <c r="I8" s="422"/>
      <c r="J8" s="422"/>
    </row>
    <row r="9" spans="1:10" s="39" customFormat="1" ht="6" customHeight="1">
      <c r="A9" s="354"/>
      <c r="B9" s="109"/>
      <c r="C9" s="356"/>
      <c r="D9" s="357"/>
      <c r="E9" s="357"/>
      <c r="F9" s="357"/>
      <c r="G9" s="358"/>
      <c r="H9" s="358"/>
      <c r="I9" s="358"/>
      <c r="J9" s="358"/>
    </row>
    <row r="10" spans="1:10" s="39" customFormat="1" ht="12.75">
      <c r="A10" s="354"/>
      <c r="B10" s="359"/>
      <c r="C10" s="356"/>
      <c r="D10" s="422" t="s">
        <v>49</v>
      </c>
      <c r="E10" s="422"/>
      <c r="F10" s="422"/>
      <c r="G10" s="358"/>
      <c r="H10" s="422" t="s">
        <v>224</v>
      </c>
      <c r="I10" s="422"/>
      <c r="J10" s="422"/>
    </row>
    <row r="11" spans="1:13" s="39" customFormat="1" ht="13.5" thickBot="1">
      <c r="A11" s="360"/>
      <c r="B11" s="361"/>
      <c r="C11" s="362"/>
      <c r="D11" s="363" t="s">
        <v>226</v>
      </c>
      <c r="E11" s="364"/>
      <c r="F11" s="363" t="s">
        <v>225</v>
      </c>
      <c r="G11" s="365"/>
      <c r="H11" s="363" t="s">
        <v>226</v>
      </c>
      <c r="I11" s="366"/>
      <c r="J11" s="367" t="s">
        <v>225</v>
      </c>
      <c r="L11" s="78"/>
      <c r="M11" s="79"/>
    </row>
    <row r="12" spans="1:13" s="39" customFormat="1" ht="12.75">
      <c r="A12" s="360"/>
      <c r="B12" s="361"/>
      <c r="C12" s="368"/>
      <c r="D12" s="369" t="s">
        <v>19</v>
      </c>
      <c r="E12" s="369"/>
      <c r="F12" s="369" t="s">
        <v>19</v>
      </c>
      <c r="G12" s="369"/>
      <c r="H12" s="369" t="s">
        <v>19</v>
      </c>
      <c r="I12" s="370"/>
      <c r="J12" s="370" t="s">
        <v>19</v>
      </c>
      <c r="L12" s="80"/>
      <c r="M12" s="46"/>
    </row>
    <row r="13" spans="1:14" s="39" customFormat="1" ht="12.75">
      <c r="A13" s="360"/>
      <c r="B13" s="371"/>
      <c r="C13" s="372"/>
      <c r="D13" s="373"/>
      <c r="E13" s="373"/>
      <c r="F13" s="373"/>
      <c r="G13" s="374"/>
      <c r="H13" s="373"/>
      <c r="I13" s="375"/>
      <c r="J13" s="375"/>
      <c r="K13" s="48"/>
      <c r="L13" s="80"/>
      <c r="M13" s="81"/>
      <c r="N13" s="48"/>
    </row>
    <row r="14" spans="1:14" s="39" customFormat="1" ht="12.75">
      <c r="A14" s="360" t="s">
        <v>23</v>
      </c>
      <c r="B14" s="376"/>
      <c r="C14" s="377"/>
      <c r="D14" s="378">
        <f>+H14-7401799</f>
        <v>2653106</v>
      </c>
      <c r="E14" s="379"/>
      <c r="F14" s="380">
        <v>4596344</v>
      </c>
      <c r="G14" s="381"/>
      <c r="H14" s="382">
        <v>10054905</v>
      </c>
      <c r="I14" s="383"/>
      <c r="J14" s="384">
        <v>12115804</v>
      </c>
      <c r="K14" s="48"/>
      <c r="L14" s="48"/>
      <c r="M14" s="48"/>
      <c r="N14" s="77"/>
    </row>
    <row r="15" spans="1:14" s="39" customFormat="1" ht="12.75">
      <c r="A15" s="360"/>
      <c r="B15" s="360"/>
      <c r="C15" s="385"/>
      <c r="D15" s="378"/>
      <c r="E15" s="386"/>
      <c r="F15" s="386"/>
      <c r="G15" s="387"/>
      <c r="H15" s="382"/>
      <c r="I15" s="383"/>
      <c r="J15" s="388"/>
      <c r="K15" s="48"/>
      <c r="L15" s="48"/>
      <c r="M15" s="48"/>
      <c r="N15" s="48"/>
    </row>
    <row r="16" spans="1:14" s="39" customFormat="1" ht="12.75">
      <c r="A16" s="360" t="s">
        <v>24</v>
      </c>
      <c r="B16" s="376"/>
      <c r="C16" s="385"/>
      <c r="D16" s="389">
        <f>+H16+3960190</f>
        <v>-2473136</v>
      </c>
      <c r="E16" s="386"/>
      <c r="F16" s="390">
        <v>-1586327</v>
      </c>
      <c r="G16" s="381"/>
      <c r="H16" s="391">
        <v>-6433326</v>
      </c>
      <c r="I16" s="392"/>
      <c r="J16" s="393">
        <v>-4374884</v>
      </c>
      <c r="K16" s="48"/>
      <c r="L16" s="48"/>
      <c r="M16" s="48"/>
      <c r="N16" s="77"/>
    </row>
    <row r="17" spans="1:14" s="39" customFormat="1" ht="12.75">
      <c r="A17" s="360"/>
      <c r="B17" s="360"/>
      <c r="C17" s="385"/>
      <c r="D17" s="378"/>
      <c r="E17" s="386"/>
      <c r="F17" s="386"/>
      <c r="G17" s="387"/>
      <c r="H17" s="382"/>
      <c r="I17" s="383"/>
      <c r="J17" s="388"/>
      <c r="K17" s="48"/>
      <c r="L17" s="48"/>
      <c r="M17" s="48"/>
      <c r="N17" s="48"/>
    </row>
    <row r="18" spans="1:14" s="39" customFormat="1" ht="12.75">
      <c r="A18" s="360" t="s">
        <v>267</v>
      </c>
      <c r="B18" s="376"/>
      <c r="C18" s="379"/>
      <c r="D18" s="378">
        <f>+D14+D16</f>
        <v>179970</v>
      </c>
      <c r="E18" s="394"/>
      <c r="F18" s="386">
        <f>+F14+F16</f>
        <v>3010017</v>
      </c>
      <c r="G18" s="381"/>
      <c r="H18" s="382">
        <f>+H14+H16</f>
        <v>3621579</v>
      </c>
      <c r="I18" s="395"/>
      <c r="J18" s="375">
        <f>+J14+J16</f>
        <v>7740920</v>
      </c>
      <c r="K18" s="48"/>
      <c r="L18" s="48"/>
      <c r="M18" s="48"/>
      <c r="N18" s="77"/>
    </row>
    <row r="19" spans="1:14" s="39" customFormat="1" ht="12.75">
      <c r="A19" s="360"/>
      <c r="B19" s="376"/>
      <c r="C19" s="385"/>
      <c r="D19" s="378"/>
      <c r="E19" s="386"/>
      <c r="F19" s="396"/>
      <c r="G19" s="387"/>
      <c r="H19" s="382"/>
      <c r="I19" s="383"/>
      <c r="J19" s="397"/>
      <c r="K19" s="48"/>
      <c r="L19" s="48"/>
      <c r="M19" s="48"/>
      <c r="N19" s="48"/>
    </row>
    <row r="20" spans="1:14" s="39" customFormat="1" ht="12.75">
      <c r="A20" s="360" t="s">
        <v>37</v>
      </c>
      <c r="B20" s="376"/>
      <c r="C20" s="385"/>
      <c r="D20" s="378">
        <f>+H20-85161</f>
        <v>17806</v>
      </c>
      <c r="E20" s="386"/>
      <c r="F20" s="380">
        <v>46491</v>
      </c>
      <c r="G20" s="381"/>
      <c r="H20" s="382">
        <v>102967</v>
      </c>
      <c r="I20" s="383"/>
      <c r="J20" s="384">
        <v>123451</v>
      </c>
      <c r="K20" s="48"/>
      <c r="L20" s="48"/>
      <c r="M20" s="48"/>
      <c r="N20" s="77"/>
    </row>
    <row r="21" spans="1:14" s="39" customFormat="1" ht="12.75">
      <c r="A21" s="360"/>
      <c r="B21" s="360"/>
      <c r="C21" s="385"/>
      <c r="D21" s="378"/>
      <c r="E21" s="386"/>
      <c r="F21" s="386"/>
      <c r="G21" s="387"/>
      <c r="H21" s="382"/>
      <c r="I21" s="383"/>
      <c r="J21" s="388"/>
      <c r="K21" s="48"/>
      <c r="L21" s="48"/>
      <c r="M21" s="48"/>
      <c r="N21" s="48"/>
    </row>
    <row r="22" spans="1:14" s="39" customFormat="1" ht="12.75">
      <c r="A22" s="360" t="s">
        <v>74</v>
      </c>
      <c r="B22" s="376"/>
      <c r="C22" s="385"/>
      <c r="D22" s="389">
        <f>+H22+3215185</f>
        <v>-3044576</v>
      </c>
      <c r="E22" s="398"/>
      <c r="F22" s="390">
        <v>-1371828</v>
      </c>
      <c r="G22" s="381"/>
      <c r="H22" s="391">
        <v>-6259761</v>
      </c>
      <c r="I22" s="399"/>
      <c r="J22" s="393">
        <v>-3444428</v>
      </c>
      <c r="K22" s="48"/>
      <c r="L22" s="48"/>
      <c r="M22" s="48"/>
      <c r="N22" s="77"/>
    </row>
    <row r="23" spans="1:14" s="39" customFormat="1" ht="12.75">
      <c r="A23" s="360"/>
      <c r="B23" s="360"/>
      <c r="C23" s="385"/>
      <c r="D23" s="378"/>
      <c r="E23" s="386"/>
      <c r="F23" s="380"/>
      <c r="G23" s="387"/>
      <c r="H23" s="382"/>
      <c r="I23" s="388"/>
      <c r="J23" s="384"/>
      <c r="K23" s="48"/>
      <c r="L23" s="48"/>
      <c r="M23" s="48"/>
      <c r="N23" s="77"/>
    </row>
    <row r="24" spans="1:14" s="39" customFormat="1" ht="12.75">
      <c r="A24" s="376"/>
      <c r="B24" s="376"/>
      <c r="C24" s="380"/>
      <c r="D24" s="380">
        <f>SUM(D18:D22)</f>
        <v>-2846800</v>
      </c>
      <c r="E24" s="386"/>
      <c r="F24" s="380">
        <f>SUM(F18:F22)</f>
        <v>1684680</v>
      </c>
      <c r="G24" s="387"/>
      <c r="H24" s="380">
        <f>SUM(H18:H22)</f>
        <v>-2535215</v>
      </c>
      <c r="I24" s="388"/>
      <c r="J24" s="384">
        <f>SUM(J18:J22)</f>
        <v>4419943</v>
      </c>
      <c r="K24" s="48"/>
      <c r="L24" s="48"/>
      <c r="M24" s="48"/>
      <c r="N24" s="77"/>
    </row>
    <row r="25" spans="1:14" s="39" customFormat="1" ht="12.75">
      <c r="A25" s="360"/>
      <c r="B25" s="360"/>
      <c r="C25" s="385"/>
      <c r="D25" s="378"/>
      <c r="E25" s="386"/>
      <c r="F25" s="380"/>
      <c r="G25" s="387"/>
      <c r="H25" s="382"/>
      <c r="I25" s="383"/>
      <c r="J25" s="384"/>
      <c r="K25" s="48"/>
      <c r="L25" s="48"/>
      <c r="M25" s="48"/>
      <c r="N25" s="48"/>
    </row>
    <row r="26" spans="1:14" s="39" customFormat="1" ht="12.75">
      <c r="A26" s="360" t="s">
        <v>82</v>
      </c>
      <c r="B26" s="376"/>
      <c r="C26" s="385"/>
      <c r="D26" s="378">
        <f>+H26+4839</f>
        <v>-23670</v>
      </c>
      <c r="E26" s="386"/>
      <c r="F26" s="380">
        <v>-3498</v>
      </c>
      <c r="G26" s="381"/>
      <c r="H26" s="382">
        <v>-28509</v>
      </c>
      <c r="I26" s="388"/>
      <c r="J26" s="384">
        <v>-18172</v>
      </c>
      <c r="K26" s="48"/>
      <c r="L26" s="48"/>
      <c r="M26" s="48"/>
      <c r="N26" s="77"/>
    </row>
    <row r="27" spans="1:14" s="39" customFormat="1" ht="12.75">
      <c r="A27" s="360"/>
      <c r="B27" s="360"/>
      <c r="C27" s="385"/>
      <c r="D27" s="378"/>
      <c r="E27" s="386"/>
      <c r="F27" s="380"/>
      <c r="G27" s="381"/>
      <c r="H27" s="382"/>
      <c r="I27" s="388"/>
      <c r="J27" s="384"/>
      <c r="K27" s="48"/>
      <c r="L27" s="48"/>
      <c r="M27" s="48"/>
      <c r="N27" s="77"/>
    </row>
    <row r="28" spans="1:14" s="39" customFormat="1" ht="12.75">
      <c r="A28" s="360" t="s">
        <v>265</v>
      </c>
      <c r="B28" s="360"/>
      <c r="C28" s="385"/>
      <c r="D28" s="378"/>
      <c r="E28" s="386"/>
      <c r="F28" s="380"/>
      <c r="G28" s="381"/>
      <c r="H28" s="382"/>
      <c r="I28" s="388"/>
      <c r="J28" s="384"/>
      <c r="K28" s="48"/>
      <c r="L28" s="48"/>
      <c r="M28" s="48"/>
      <c r="N28" s="77"/>
    </row>
    <row r="29" spans="1:14" s="39" customFormat="1" ht="12.75">
      <c r="A29" s="360" t="s">
        <v>266</v>
      </c>
      <c r="B29" s="376"/>
      <c r="C29" s="385"/>
      <c r="D29" s="378">
        <f>+H29-0</f>
        <v>33123</v>
      </c>
      <c r="E29" s="386"/>
      <c r="F29" s="380">
        <v>0</v>
      </c>
      <c r="G29" s="381"/>
      <c r="H29" s="382">
        <v>33123</v>
      </c>
      <c r="I29" s="388"/>
      <c r="J29" s="384">
        <v>0</v>
      </c>
      <c r="K29" s="48"/>
      <c r="L29" s="48"/>
      <c r="M29" s="48"/>
      <c r="N29" s="77"/>
    </row>
    <row r="30" spans="1:14" s="39" customFormat="1" ht="12.75">
      <c r="A30" s="360"/>
      <c r="B30" s="360"/>
      <c r="C30" s="385"/>
      <c r="D30" s="389"/>
      <c r="E30" s="386"/>
      <c r="F30" s="389"/>
      <c r="G30" s="387"/>
      <c r="H30" s="389"/>
      <c r="I30" s="383"/>
      <c r="J30" s="389"/>
      <c r="K30" s="48"/>
      <c r="L30" s="48"/>
      <c r="M30" s="48"/>
      <c r="N30" s="48"/>
    </row>
    <row r="31" spans="1:14" s="39" customFormat="1" ht="12.75">
      <c r="A31" s="400" t="s">
        <v>268</v>
      </c>
      <c r="B31" s="376"/>
      <c r="C31" s="401"/>
      <c r="D31" s="401">
        <f>SUM(D24:D30)</f>
        <v>-2837347</v>
      </c>
      <c r="E31" s="388"/>
      <c r="F31" s="401">
        <f>SUM(F24:F30)</f>
        <v>1681182</v>
      </c>
      <c r="G31" s="381"/>
      <c r="H31" s="401">
        <f>SUM(H24:H30)</f>
        <v>-2530601</v>
      </c>
      <c r="I31" s="383"/>
      <c r="J31" s="401">
        <f>SUM(J24:J30)</f>
        <v>4401771</v>
      </c>
      <c r="K31" s="48"/>
      <c r="L31" s="82"/>
      <c r="M31" s="48"/>
      <c r="N31" s="77"/>
    </row>
    <row r="32" spans="1:14" s="39" customFormat="1" ht="12.75">
      <c r="A32" s="360"/>
      <c r="B32" s="360"/>
      <c r="C32" s="385"/>
      <c r="D32" s="382"/>
      <c r="E32" s="388"/>
      <c r="F32" s="388"/>
      <c r="G32" s="402"/>
      <c r="H32" s="382"/>
      <c r="I32" s="383"/>
      <c r="J32" s="388"/>
      <c r="K32" s="48"/>
      <c r="L32" s="48"/>
      <c r="M32" s="48"/>
      <c r="N32" s="48"/>
    </row>
    <row r="33" spans="1:14" s="39" customFormat="1" ht="12.75">
      <c r="A33" s="360" t="s">
        <v>25</v>
      </c>
      <c r="B33" s="376"/>
      <c r="C33" s="401"/>
      <c r="D33" s="382">
        <f>+H33+72996</f>
        <v>-131324</v>
      </c>
      <c r="E33" s="388"/>
      <c r="F33" s="384">
        <v>-18575</v>
      </c>
      <c r="G33" s="402"/>
      <c r="H33" s="382">
        <f>-119158-85162</f>
        <v>-204320</v>
      </c>
      <c r="I33" s="383"/>
      <c r="J33" s="384">
        <v>-58575</v>
      </c>
      <c r="K33" s="48"/>
      <c r="L33" s="48"/>
      <c r="M33" s="48"/>
      <c r="N33" s="77"/>
    </row>
    <row r="34" spans="1:14" s="39" customFormat="1" ht="12.75">
      <c r="A34" s="360"/>
      <c r="B34" s="376"/>
      <c r="C34" s="401"/>
      <c r="D34" s="382"/>
      <c r="E34" s="388"/>
      <c r="F34" s="384"/>
      <c r="G34" s="402"/>
      <c r="H34" s="382"/>
      <c r="I34" s="383"/>
      <c r="J34" s="384"/>
      <c r="K34" s="48"/>
      <c r="L34" s="48"/>
      <c r="M34" s="48"/>
      <c r="N34" s="77"/>
    </row>
    <row r="35" spans="1:14" s="39" customFormat="1" ht="12.75">
      <c r="A35" s="360" t="s">
        <v>304</v>
      </c>
      <c r="B35" s="376"/>
      <c r="C35" s="401"/>
      <c r="D35" s="382"/>
      <c r="E35" s="388"/>
      <c r="F35" s="384">
        <v>0</v>
      </c>
      <c r="G35" s="402"/>
      <c r="H35" s="382">
        <v>-122513</v>
      </c>
      <c r="I35" s="383"/>
      <c r="J35" s="384">
        <v>0</v>
      </c>
      <c r="K35" s="48"/>
      <c r="L35" s="48"/>
      <c r="M35" s="48"/>
      <c r="N35" s="77"/>
    </row>
    <row r="36" spans="1:14" s="39" customFormat="1" ht="12.75">
      <c r="A36" s="360"/>
      <c r="B36" s="360"/>
      <c r="C36" s="385"/>
      <c r="D36" s="382"/>
      <c r="E36" s="388"/>
      <c r="F36" s="388"/>
      <c r="G36" s="402"/>
      <c r="H36" s="382"/>
      <c r="I36" s="388"/>
      <c r="J36" s="403"/>
      <c r="K36" s="56"/>
      <c r="L36" s="56"/>
      <c r="M36" s="56"/>
      <c r="N36" s="56"/>
    </row>
    <row r="37" spans="1:14" s="39" customFormat="1" ht="13.5" thickBot="1">
      <c r="A37" s="360" t="s">
        <v>269</v>
      </c>
      <c r="B37" s="376"/>
      <c r="C37" s="382"/>
      <c r="D37" s="404">
        <f>+D31+D33</f>
        <v>-2968671</v>
      </c>
      <c r="E37" s="388"/>
      <c r="F37" s="405">
        <f>+F31+F33</f>
        <v>1662607</v>
      </c>
      <c r="G37" s="406"/>
      <c r="H37" s="407">
        <f>+H31+H33+H35</f>
        <v>-2857434</v>
      </c>
      <c r="I37" s="388"/>
      <c r="J37" s="405">
        <f>+J31+J33+J35</f>
        <v>4343196</v>
      </c>
      <c r="K37" s="56"/>
      <c r="L37" s="83"/>
      <c r="M37" s="56"/>
      <c r="N37" s="56"/>
    </row>
    <row r="38" spans="1:14" s="39" customFormat="1" ht="12.75">
      <c r="A38" s="376"/>
      <c r="B38" s="360"/>
      <c r="C38" s="385"/>
      <c r="D38" s="399"/>
      <c r="E38" s="388"/>
      <c r="F38" s="384"/>
      <c r="G38" s="402"/>
      <c r="H38" s="408"/>
      <c r="I38" s="388"/>
      <c r="J38" s="384"/>
      <c r="K38" s="56"/>
      <c r="L38" s="56"/>
      <c r="M38" s="56"/>
      <c r="N38" s="56"/>
    </row>
    <row r="39" spans="1:14" s="39" customFormat="1" ht="12.75">
      <c r="A39" s="360"/>
      <c r="B39" s="110"/>
      <c r="C39" s="385"/>
      <c r="D39" s="409"/>
      <c r="E39" s="373"/>
      <c r="F39" s="373"/>
      <c r="G39" s="373"/>
      <c r="H39" s="385"/>
      <c r="I39" s="375"/>
      <c r="J39" s="373"/>
      <c r="K39" s="84"/>
      <c r="L39" s="77"/>
      <c r="M39" s="48"/>
      <c r="N39" s="48"/>
    </row>
    <row r="40" spans="1:14" s="39" customFormat="1" ht="12.75">
      <c r="A40" s="360" t="s">
        <v>50</v>
      </c>
      <c r="B40" s="110"/>
      <c r="C40" s="410"/>
      <c r="D40" s="385"/>
      <c r="E40" s="373"/>
      <c r="F40" s="373"/>
      <c r="G40" s="373"/>
      <c r="H40" s="385"/>
      <c r="I40" s="375"/>
      <c r="J40" s="373"/>
      <c r="K40" s="48"/>
      <c r="L40" s="77"/>
      <c r="M40" s="48"/>
      <c r="N40" s="48"/>
    </row>
    <row r="41" spans="1:14" s="39" customFormat="1" ht="12.75">
      <c r="A41" s="360" t="s">
        <v>168</v>
      </c>
      <c r="B41" s="110"/>
      <c r="C41" s="410"/>
      <c r="D41" s="382">
        <f>+D37-D42</f>
        <v>-3084964</v>
      </c>
      <c r="E41" s="379"/>
      <c r="F41" s="382">
        <f>+F37</f>
        <v>1662607</v>
      </c>
      <c r="G41" s="373"/>
      <c r="H41" s="382">
        <f>+H37-H42</f>
        <v>-2973727</v>
      </c>
      <c r="I41" s="375"/>
      <c r="J41" s="411">
        <f>+J37</f>
        <v>4343196</v>
      </c>
      <c r="K41" s="48"/>
      <c r="L41" s="48"/>
      <c r="M41" s="48"/>
      <c r="N41" s="48"/>
    </row>
    <row r="42" spans="1:14" s="39" customFormat="1" ht="12.75">
      <c r="A42" s="360" t="s">
        <v>169</v>
      </c>
      <c r="B42" s="110"/>
      <c r="C42" s="410"/>
      <c r="D42" s="382">
        <v>116293</v>
      </c>
      <c r="E42" s="373"/>
      <c r="F42" s="382">
        <v>0</v>
      </c>
      <c r="G42" s="373"/>
      <c r="H42" s="382">
        <v>116293</v>
      </c>
      <c r="I42" s="373"/>
      <c r="J42" s="391">
        <v>0</v>
      </c>
      <c r="K42" s="48"/>
      <c r="L42" s="48"/>
      <c r="M42" s="48"/>
      <c r="N42" s="48"/>
    </row>
    <row r="43" spans="1:14" s="39" customFormat="1" ht="13.5" thickBot="1">
      <c r="A43" s="360"/>
      <c r="B43" s="110"/>
      <c r="C43" s="410"/>
      <c r="D43" s="404">
        <f>+D41+D42</f>
        <v>-2968671</v>
      </c>
      <c r="E43" s="373"/>
      <c r="F43" s="404">
        <f>+F41+F42</f>
        <v>1662607</v>
      </c>
      <c r="G43" s="373"/>
      <c r="H43" s="404">
        <f>+H41+H42</f>
        <v>-2857434</v>
      </c>
      <c r="I43" s="375"/>
      <c r="J43" s="404">
        <f>+J41+J42</f>
        <v>4343196</v>
      </c>
      <c r="K43" s="48"/>
      <c r="L43" s="48"/>
      <c r="M43" s="48"/>
      <c r="N43" s="48"/>
    </row>
    <row r="44" spans="1:14" s="39" customFormat="1" ht="12.75">
      <c r="A44" s="360"/>
      <c r="B44" s="110"/>
      <c r="C44" s="360"/>
      <c r="D44" s="382"/>
      <c r="E44" s="373"/>
      <c r="F44" s="373"/>
      <c r="G44" s="373"/>
      <c r="H44" s="373"/>
      <c r="I44" s="375"/>
      <c r="J44" s="373"/>
      <c r="K44" s="48"/>
      <c r="L44" s="48"/>
      <c r="M44" s="48"/>
      <c r="N44" s="48"/>
    </row>
    <row r="45" spans="1:14" s="39" customFormat="1" ht="12.75">
      <c r="A45" s="360"/>
      <c r="B45" s="110"/>
      <c r="C45" s="360"/>
      <c r="D45" s="382"/>
      <c r="E45" s="373"/>
      <c r="F45" s="373"/>
      <c r="G45" s="373"/>
      <c r="H45" s="373"/>
      <c r="I45" s="375"/>
      <c r="J45" s="373"/>
      <c r="K45" s="48"/>
      <c r="L45" s="48"/>
      <c r="M45" s="48"/>
      <c r="N45" s="48"/>
    </row>
    <row r="46" spans="1:14" s="39" customFormat="1" ht="12.75">
      <c r="A46" s="360" t="s">
        <v>51</v>
      </c>
      <c r="B46" s="110"/>
      <c r="C46" s="370"/>
      <c r="D46" s="382"/>
      <c r="E46" s="373"/>
      <c r="F46" s="373"/>
      <c r="G46" s="373"/>
      <c r="H46" s="373"/>
      <c r="I46" s="375"/>
      <c r="J46" s="373"/>
      <c r="K46" s="48"/>
      <c r="L46" s="48"/>
      <c r="M46" s="48"/>
      <c r="N46" s="48"/>
    </row>
    <row r="47" spans="1:14" s="39" customFormat="1" ht="12.75">
      <c r="A47" s="360" t="s">
        <v>52</v>
      </c>
      <c r="B47" s="110"/>
      <c r="C47" s="370"/>
      <c r="D47" s="382"/>
      <c r="E47" s="373"/>
      <c r="F47" s="373"/>
      <c r="G47" s="373"/>
      <c r="H47" s="372"/>
      <c r="I47" s="375"/>
      <c r="J47" s="373"/>
      <c r="K47" s="48"/>
      <c r="L47" s="48"/>
      <c r="M47" s="48"/>
      <c r="N47" s="48"/>
    </row>
    <row r="48" spans="1:14" s="39" customFormat="1" ht="12.75">
      <c r="A48" s="412" t="s">
        <v>53</v>
      </c>
      <c r="B48" s="110" t="s">
        <v>114</v>
      </c>
      <c r="C48" s="360"/>
      <c r="D48" s="413">
        <f>+D41/100000000*100</f>
        <v>-3.0849640000000003</v>
      </c>
      <c r="E48" s="414"/>
      <c r="F48" s="413">
        <f>+F41/100000000*100</f>
        <v>1.662607</v>
      </c>
      <c r="G48" s="415"/>
      <c r="H48" s="413">
        <f>+H41/100000000*100</f>
        <v>-2.973727</v>
      </c>
      <c r="I48" s="416"/>
      <c r="J48" s="413">
        <f>+J41/100000000*100</f>
        <v>4.343196</v>
      </c>
      <c r="K48" s="48"/>
      <c r="L48" s="48"/>
      <c r="M48" s="48"/>
      <c r="N48" s="48"/>
    </row>
    <row r="49" spans="1:14" s="39" customFormat="1" ht="12.75">
      <c r="A49" s="412" t="s">
        <v>54</v>
      </c>
      <c r="B49" s="110" t="s">
        <v>114</v>
      </c>
      <c r="C49" s="360"/>
      <c r="D49" s="417" t="s">
        <v>26</v>
      </c>
      <c r="E49" s="415"/>
      <c r="F49" s="418" t="s">
        <v>26</v>
      </c>
      <c r="G49" s="415"/>
      <c r="H49" s="417" t="s">
        <v>26</v>
      </c>
      <c r="I49" s="419"/>
      <c r="J49" s="420" t="s">
        <v>26</v>
      </c>
      <c r="K49" s="48"/>
      <c r="L49" s="48"/>
      <c r="M49" s="48"/>
      <c r="N49" s="48"/>
    </row>
    <row r="50" spans="1:14" s="39" customFormat="1" ht="12.75">
      <c r="A50" s="360"/>
      <c r="B50" s="110"/>
      <c r="C50" s="360"/>
      <c r="D50" s="382"/>
      <c r="E50" s="373"/>
      <c r="F50" s="385"/>
      <c r="G50" s="373"/>
      <c r="H50" s="373"/>
      <c r="I50" s="375"/>
      <c r="J50" s="373"/>
      <c r="K50" s="48"/>
      <c r="L50" s="48"/>
      <c r="M50" s="48"/>
      <c r="N50" s="48"/>
    </row>
    <row r="51" spans="1:14" s="6" customFormat="1" ht="12.75">
      <c r="A51" s="33" t="s">
        <v>127</v>
      </c>
      <c r="B51" s="112"/>
      <c r="C51" s="34"/>
      <c r="D51" s="103"/>
      <c r="E51" s="20"/>
      <c r="F51" s="113"/>
      <c r="G51" s="20"/>
      <c r="H51" s="20"/>
      <c r="I51" s="20"/>
      <c r="J51" s="114"/>
      <c r="K51" s="7"/>
      <c r="L51" s="7"/>
      <c r="M51" s="7"/>
      <c r="N51" s="7"/>
    </row>
    <row r="52" spans="1:14" s="8" customFormat="1" ht="24.75" customHeight="1">
      <c r="A52" s="421" t="s">
        <v>185</v>
      </c>
      <c r="B52" s="421"/>
      <c r="C52" s="421"/>
      <c r="D52" s="421"/>
      <c r="E52" s="421"/>
      <c r="F52" s="421"/>
      <c r="G52" s="421"/>
      <c r="H52" s="421"/>
      <c r="I52" s="421"/>
      <c r="J52" s="421"/>
      <c r="K52" s="9"/>
      <c r="L52" s="9"/>
      <c r="M52" s="9"/>
      <c r="N52" s="9"/>
    </row>
    <row r="53" spans="1:14" s="8" customFormat="1" ht="12.75">
      <c r="A53" s="11"/>
      <c r="B53" s="110"/>
      <c r="C53" s="11"/>
      <c r="D53" s="14"/>
      <c r="E53" s="13"/>
      <c r="F53" s="13"/>
      <c r="G53" s="13"/>
      <c r="H53" s="13"/>
      <c r="I53" s="13"/>
      <c r="J53" s="13"/>
      <c r="K53" s="9"/>
      <c r="L53" s="9"/>
      <c r="M53" s="9"/>
      <c r="N53" s="9"/>
    </row>
    <row r="54" spans="1:14" s="8" customFormat="1" ht="12.75">
      <c r="A54" s="10"/>
      <c r="B54" s="110"/>
      <c r="C54" s="11"/>
      <c r="D54" s="15"/>
      <c r="E54" s="13"/>
      <c r="F54" s="13"/>
      <c r="G54" s="13"/>
      <c r="H54" s="3"/>
      <c r="I54" s="13"/>
      <c r="J54" s="13"/>
      <c r="K54" s="9"/>
      <c r="L54" s="9"/>
      <c r="M54" s="9"/>
      <c r="N54" s="9"/>
    </row>
    <row r="55" spans="1:10" s="8" customFormat="1" ht="12.75">
      <c r="A55" s="11"/>
      <c r="B55" s="110"/>
      <c r="C55" s="11"/>
      <c r="D55" s="14"/>
      <c r="E55" s="11"/>
      <c r="F55" s="11"/>
      <c r="G55" s="11"/>
      <c r="H55" s="11"/>
      <c r="I55" s="11"/>
      <c r="J55" s="11"/>
    </row>
    <row r="56" spans="1:10" s="8" customFormat="1" ht="12.75">
      <c r="A56" s="10"/>
      <c r="B56" s="110"/>
      <c r="C56" s="11"/>
      <c r="D56" s="14"/>
      <c r="E56" s="11"/>
      <c r="F56" s="11"/>
      <c r="G56" s="11"/>
      <c r="H56" s="11"/>
      <c r="I56" s="11"/>
      <c r="J56" s="11"/>
    </row>
    <row r="57" spans="1:10" ht="12.75">
      <c r="A57" s="10"/>
      <c r="B57" s="110"/>
      <c r="C57" s="4"/>
      <c r="D57" s="5"/>
      <c r="E57" s="4"/>
      <c r="F57" s="4"/>
      <c r="G57" s="4"/>
      <c r="H57" s="4"/>
      <c r="I57" s="4"/>
      <c r="J57" s="4"/>
    </row>
    <row r="58" spans="1:10" ht="12.75">
      <c r="A58" s="16"/>
      <c r="B58" s="110"/>
      <c r="C58" s="4"/>
      <c r="D58" s="5"/>
      <c r="E58" s="4"/>
      <c r="F58" s="4"/>
      <c r="G58" s="4"/>
      <c r="H58" s="4"/>
      <c r="I58" s="4"/>
      <c r="J58" s="4"/>
    </row>
    <row r="59" spans="1:10" ht="12.75">
      <c r="A59" s="4"/>
      <c r="B59" s="110"/>
      <c r="C59" s="4"/>
      <c r="D59" s="5"/>
      <c r="E59" s="4"/>
      <c r="F59" s="4"/>
      <c r="G59" s="4"/>
      <c r="H59" s="4"/>
      <c r="I59" s="4"/>
      <c r="J59" s="4"/>
    </row>
    <row r="60" spans="1:10" ht="12.75">
      <c r="A60" s="4"/>
      <c r="B60" s="110"/>
      <c r="C60" s="4"/>
      <c r="D60" s="5"/>
      <c r="E60" s="4"/>
      <c r="F60" s="4"/>
      <c r="G60" s="4"/>
      <c r="H60" s="4"/>
      <c r="I60" s="4"/>
      <c r="J60" s="4"/>
    </row>
    <row r="61" spans="1:10" ht="12.75">
      <c r="A61" s="4"/>
      <c r="B61" s="110"/>
      <c r="C61" s="4"/>
      <c r="D61" s="5"/>
      <c r="E61" s="4"/>
      <c r="F61" s="4"/>
      <c r="G61" s="4"/>
      <c r="H61" s="4"/>
      <c r="I61" s="4"/>
      <c r="J61" s="4"/>
    </row>
    <row r="62" spans="1:10" ht="12.75">
      <c r="A62" s="4"/>
      <c r="B62" s="110"/>
      <c r="C62" s="4"/>
      <c r="D62" s="5"/>
      <c r="E62" s="4"/>
      <c r="F62" s="4"/>
      <c r="G62" s="4"/>
      <c r="H62" s="115"/>
      <c r="I62" s="4"/>
      <c r="J62" s="115"/>
    </row>
    <row r="63" spans="1:10" ht="12.75">
      <c r="A63" s="4"/>
      <c r="B63" s="110"/>
      <c r="C63" s="4"/>
      <c r="D63" s="5"/>
      <c r="E63" s="4"/>
      <c r="F63" s="4"/>
      <c r="G63" s="4"/>
      <c r="H63" s="4"/>
      <c r="I63" s="4"/>
      <c r="J63" s="4"/>
    </row>
    <row r="64" spans="1:10" ht="12.75">
      <c r="A64" s="4"/>
      <c r="B64" s="110"/>
      <c r="C64" s="4"/>
      <c r="D64" s="5"/>
      <c r="E64" s="4"/>
      <c r="F64" s="4"/>
      <c r="G64" s="4"/>
      <c r="H64" s="4"/>
      <c r="I64" s="4"/>
      <c r="J64" s="4"/>
    </row>
    <row r="65" spans="1:10" ht="12.75">
      <c r="A65" s="4"/>
      <c r="B65" s="110"/>
      <c r="C65" s="4"/>
      <c r="D65" s="5"/>
      <c r="E65" s="4"/>
      <c r="F65" s="4"/>
      <c r="G65" s="4"/>
      <c r="H65" s="4"/>
      <c r="I65" s="4"/>
      <c r="J65" s="4"/>
    </row>
    <row r="66" spans="1:10" ht="12.75">
      <c r="A66" s="4"/>
      <c r="B66" s="110"/>
      <c r="C66" s="4"/>
      <c r="D66" s="5"/>
      <c r="E66" s="4"/>
      <c r="F66" s="4"/>
      <c r="G66" s="4"/>
      <c r="H66" s="4"/>
      <c r="I66" s="4"/>
      <c r="J66" s="4"/>
    </row>
    <row r="67" spans="1:10" ht="12.75">
      <c r="A67" s="4"/>
      <c r="B67" s="110"/>
      <c r="C67" s="4"/>
      <c r="D67" s="5"/>
      <c r="E67" s="4"/>
      <c r="F67" s="4"/>
      <c r="G67" s="4"/>
      <c r="H67" s="4"/>
      <c r="I67" s="4"/>
      <c r="J67" s="4"/>
    </row>
    <row r="68" spans="1:10" ht="12.75">
      <c r="A68" s="4"/>
      <c r="B68" s="110"/>
      <c r="C68" s="4"/>
      <c r="D68" s="5"/>
      <c r="E68" s="4"/>
      <c r="F68" s="4"/>
      <c r="G68" s="4"/>
      <c r="H68" s="4"/>
      <c r="I68" s="4"/>
      <c r="J68" s="4"/>
    </row>
    <row r="69" spans="1:10" ht="12.75">
      <c r="A69" s="4"/>
      <c r="B69" s="110"/>
      <c r="C69" s="4"/>
      <c r="D69" s="5"/>
      <c r="E69" s="4"/>
      <c r="F69" s="4"/>
      <c r="G69" s="4"/>
      <c r="H69" s="4"/>
      <c r="I69" s="4"/>
      <c r="J69" s="4"/>
    </row>
    <row r="70" ht="12.75">
      <c r="D70" s="2"/>
    </row>
    <row r="71" ht="12.75">
      <c r="D71" s="2"/>
    </row>
    <row r="72" ht="12.75">
      <c r="D72" s="2"/>
    </row>
    <row r="73" ht="12.75">
      <c r="D73" s="2"/>
    </row>
    <row r="74" ht="12.75">
      <c r="D74" s="2"/>
    </row>
    <row r="75" ht="12.75">
      <c r="D75" s="2"/>
    </row>
    <row r="76" ht="12.75">
      <c r="D76" s="2"/>
    </row>
    <row r="77" ht="12.75">
      <c r="D77" s="2"/>
    </row>
    <row r="78" ht="12.75">
      <c r="D78" s="2"/>
    </row>
    <row r="79" ht="12.75">
      <c r="D79" s="2"/>
    </row>
    <row r="80" ht="12.75">
      <c r="D80" s="2"/>
    </row>
    <row r="81" ht="12.75">
      <c r="D81" s="2"/>
    </row>
    <row r="82" ht="12.75">
      <c r="D82" s="2"/>
    </row>
    <row r="83" ht="12.75">
      <c r="D83" s="2"/>
    </row>
    <row r="84" ht="12.75">
      <c r="D84" s="2"/>
    </row>
    <row r="85" ht="12.75">
      <c r="D85" s="2"/>
    </row>
    <row r="86" ht="12.75">
      <c r="D86" s="2"/>
    </row>
    <row r="87" ht="12.75">
      <c r="D87" s="2"/>
    </row>
    <row r="88" ht="12.75">
      <c r="D88" s="2"/>
    </row>
    <row r="89" ht="12.75">
      <c r="D89" s="2"/>
    </row>
    <row r="90" ht="12.75">
      <c r="D90" s="2"/>
    </row>
    <row r="91" ht="12.75">
      <c r="D91" s="2"/>
    </row>
    <row r="92" ht="12.75">
      <c r="D92" s="2"/>
    </row>
    <row r="93" ht="12.75">
      <c r="D93" s="2"/>
    </row>
    <row r="94" ht="12.75">
      <c r="D94" s="2"/>
    </row>
    <row r="95" ht="12.75">
      <c r="D95" s="2"/>
    </row>
    <row r="96" ht="12.75">
      <c r="D96" s="2"/>
    </row>
    <row r="97" ht="12.75">
      <c r="D97" s="2"/>
    </row>
    <row r="98" ht="12.75">
      <c r="D98" s="2"/>
    </row>
    <row r="99" ht="12.75">
      <c r="D99" s="2"/>
    </row>
    <row r="100" ht="12.75">
      <c r="D100" s="2"/>
    </row>
    <row r="101" ht="12.75">
      <c r="D101" s="2"/>
    </row>
    <row r="102" ht="12.75">
      <c r="D102" s="2"/>
    </row>
    <row r="103" ht="12.75">
      <c r="D103" s="2"/>
    </row>
    <row r="104" ht="12.75">
      <c r="D104" s="2"/>
    </row>
    <row r="105" ht="12.75">
      <c r="D105" s="2"/>
    </row>
    <row r="106" ht="12.75">
      <c r="D106" s="2"/>
    </row>
    <row r="107" ht="12.75">
      <c r="D107" s="2"/>
    </row>
    <row r="108" ht="12.75">
      <c r="D108" s="2"/>
    </row>
    <row r="109" ht="12.75">
      <c r="D109" s="2"/>
    </row>
    <row r="110" ht="12.75">
      <c r="D110" s="2"/>
    </row>
    <row r="111" ht="12.75">
      <c r="D111" s="2"/>
    </row>
    <row r="112" ht="12.75">
      <c r="D112" s="2"/>
    </row>
    <row r="113" ht="12.75">
      <c r="D113" s="2"/>
    </row>
    <row r="114" ht="12.75">
      <c r="D114" s="2"/>
    </row>
    <row r="115" ht="12.75">
      <c r="D115" s="2"/>
    </row>
    <row r="116" ht="12.75">
      <c r="D116" s="2"/>
    </row>
    <row r="117" ht="12.75">
      <c r="D117" s="2"/>
    </row>
    <row r="118" ht="12.75">
      <c r="D118" s="2"/>
    </row>
    <row r="119" ht="12.75">
      <c r="D119" s="2"/>
    </row>
    <row r="120" ht="12.75">
      <c r="D120" s="2"/>
    </row>
    <row r="121" ht="12.75">
      <c r="D121" s="2"/>
    </row>
    <row r="122" ht="12.75">
      <c r="D122" s="2"/>
    </row>
    <row r="123" ht="12.75">
      <c r="D123" s="2"/>
    </row>
    <row r="124" ht="12.75">
      <c r="D124" s="2"/>
    </row>
    <row r="125" ht="12.75">
      <c r="D125" s="2"/>
    </row>
    <row r="126" ht="12.75">
      <c r="D126" s="2"/>
    </row>
    <row r="127" ht="12.75">
      <c r="D127" s="2"/>
    </row>
    <row r="128" ht="12.75">
      <c r="D128" s="2"/>
    </row>
    <row r="129" ht="12.75">
      <c r="D129" s="2"/>
    </row>
    <row r="130" ht="12.75">
      <c r="D130" s="2"/>
    </row>
    <row r="131" ht="12.75">
      <c r="D131" s="2"/>
    </row>
    <row r="132" ht="12.75">
      <c r="D132" s="2"/>
    </row>
    <row r="133" ht="12.75">
      <c r="D133" s="2"/>
    </row>
    <row r="134" ht="12.75">
      <c r="D134" s="2"/>
    </row>
    <row r="135" ht="12.75">
      <c r="D135" s="2"/>
    </row>
    <row r="136" ht="12.75">
      <c r="D136" s="2"/>
    </row>
    <row r="137" ht="12.75">
      <c r="D137" s="2"/>
    </row>
    <row r="138" ht="12.75">
      <c r="D138" s="2"/>
    </row>
    <row r="139" ht="12.75">
      <c r="D139" s="2"/>
    </row>
    <row r="140" ht="12.75">
      <c r="D140" s="2"/>
    </row>
    <row r="141" ht="12.75">
      <c r="D141" s="2"/>
    </row>
    <row r="142" ht="12.75">
      <c r="D142" s="2"/>
    </row>
    <row r="143" ht="12.75">
      <c r="D143" s="2"/>
    </row>
    <row r="144" ht="12.75">
      <c r="D144" s="2"/>
    </row>
    <row r="145" ht="12.75">
      <c r="D145" s="2"/>
    </row>
    <row r="146" ht="12.75">
      <c r="D146" s="2"/>
    </row>
    <row r="147" ht="12.75">
      <c r="D147" s="2"/>
    </row>
    <row r="148" ht="12.75">
      <c r="D148" s="2"/>
    </row>
    <row r="149" ht="12.75">
      <c r="D149" s="2"/>
    </row>
    <row r="150" ht="12.75">
      <c r="D150" s="2"/>
    </row>
    <row r="151" ht="12.75">
      <c r="D151" s="2"/>
    </row>
    <row r="152" ht="12.75">
      <c r="D152" s="2"/>
    </row>
    <row r="153" ht="12.75">
      <c r="D153" s="2"/>
    </row>
    <row r="154" ht="12.75">
      <c r="D154" s="2"/>
    </row>
    <row r="155" ht="12.75">
      <c r="D155" s="2"/>
    </row>
    <row r="156" ht="12.75">
      <c r="D156" s="2"/>
    </row>
    <row r="157" ht="12.75">
      <c r="D157" s="2"/>
    </row>
    <row r="158" ht="12.75">
      <c r="D158" s="2"/>
    </row>
    <row r="159" ht="12.75">
      <c r="D159" s="2"/>
    </row>
    <row r="160" ht="12.75">
      <c r="D160" s="2"/>
    </row>
    <row r="161" ht="12.75">
      <c r="D161" s="2"/>
    </row>
    <row r="162" ht="12.75">
      <c r="D162" s="2"/>
    </row>
    <row r="163" ht="12.75">
      <c r="D163" s="2"/>
    </row>
    <row r="164" ht="12.75">
      <c r="D164" s="2"/>
    </row>
    <row r="165" ht="12.75">
      <c r="D165" s="2"/>
    </row>
    <row r="166" ht="12.75">
      <c r="D166" s="2"/>
    </row>
    <row r="167" ht="12.75">
      <c r="D167" s="2"/>
    </row>
    <row r="168" ht="12.75">
      <c r="D168" s="2"/>
    </row>
    <row r="169" ht="12.75">
      <c r="D169" s="2"/>
    </row>
    <row r="170" ht="12.75">
      <c r="D170" s="2"/>
    </row>
    <row r="171" ht="12.75">
      <c r="D171" s="2"/>
    </row>
    <row r="172" ht="12.75">
      <c r="D172" s="2"/>
    </row>
    <row r="173" ht="12.75">
      <c r="D173" s="2"/>
    </row>
    <row r="174" ht="12.75">
      <c r="D174" s="2"/>
    </row>
    <row r="175" ht="12.75">
      <c r="D175" s="2"/>
    </row>
    <row r="176" ht="12.75">
      <c r="D176" s="2"/>
    </row>
    <row r="177" ht="12.75">
      <c r="D177" s="2"/>
    </row>
    <row r="178" ht="12.75">
      <c r="D178" s="2"/>
    </row>
    <row r="179" ht="12.75">
      <c r="D179" s="2"/>
    </row>
    <row r="180" ht="12.75">
      <c r="D180" s="2"/>
    </row>
    <row r="181" ht="12.75">
      <c r="D181" s="2"/>
    </row>
    <row r="182" ht="12.75">
      <c r="D182" s="2"/>
    </row>
    <row r="183" ht="12.75">
      <c r="D183" s="2"/>
    </row>
    <row r="184" ht="12.75">
      <c r="D184" s="2"/>
    </row>
    <row r="185" ht="12.75">
      <c r="D185" s="2"/>
    </row>
    <row r="186" ht="12.75">
      <c r="D186" s="2"/>
    </row>
    <row r="187" ht="12.75">
      <c r="D187" s="2"/>
    </row>
    <row r="188" ht="12.75">
      <c r="D188" s="2"/>
    </row>
    <row r="189" ht="12.75">
      <c r="D189" s="2"/>
    </row>
    <row r="190" ht="12.75">
      <c r="D190" s="2"/>
    </row>
    <row r="191" ht="12.75">
      <c r="D191" s="2"/>
    </row>
    <row r="192" ht="12.75">
      <c r="D192" s="2"/>
    </row>
    <row r="193" ht="12.75">
      <c r="D193" s="2"/>
    </row>
    <row r="194" ht="12.75">
      <c r="D194" s="2"/>
    </row>
    <row r="195" ht="12.75">
      <c r="D195" s="2"/>
    </row>
    <row r="196" ht="12.75">
      <c r="D196" s="2"/>
    </row>
    <row r="197" ht="12.75">
      <c r="D197" s="2"/>
    </row>
    <row r="198" ht="12.75">
      <c r="D198" s="2"/>
    </row>
    <row r="199" ht="12.75">
      <c r="D199" s="2"/>
    </row>
    <row r="200" ht="12.75">
      <c r="D200" s="2"/>
    </row>
    <row r="201" ht="12.75">
      <c r="D201" s="2"/>
    </row>
    <row r="202" ht="12.75">
      <c r="D202" s="2"/>
    </row>
    <row r="203" ht="12.75">
      <c r="D203" s="2"/>
    </row>
    <row r="204" ht="12.75">
      <c r="D204" s="2"/>
    </row>
    <row r="205" ht="12.75">
      <c r="D205" s="2"/>
    </row>
    <row r="206" ht="12.75">
      <c r="D206" s="2"/>
    </row>
    <row r="207" ht="12.75">
      <c r="D207" s="2"/>
    </row>
    <row r="208" ht="12.75">
      <c r="D208" s="2"/>
    </row>
    <row r="209" ht="12.75">
      <c r="D209" s="2"/>
    </row>
    <row r="210" ht="12.75">
      <c r="D210" s="2"/>
    </row>
    <row r="211" ht="12.75">
      <c r="D211" s="2"/>
    </row>
    <row r="212" ht="12.75">
      <c r="D212" s="2"/>
    </row>
    <row r="213" ht="12.75">
      <c r="D213" s="2"/>
    </row>
    <row r="214" ht="12.75">
      <c r="D214" s="2"/>
    </row>
    <row r="215" ht="12.75">
      <c r="D215" s="2"/>
    </row>
    <row r="216" ht="12.75">
      <c r="D216" s="2"/>
    </row>
    <row r="217" ht="12.75">
      <c r="D217" s="2"/>
    </row>
    <row r="218" ht="12.75">
      <c r="D218" s="2"/>
    </row>
    <row r="219" ht="12.75">
      <c r="D219" s="2"/>
    </row>
    <row r="220" ht="12.75">
      <c r="D220" s="2"/>
    </row>
    <row r="221" ht="12.75">
      <c r="D221" s="2"/>
    </row>
    <row r="222" ht="12.75">
      <c r="D222" s="2"/>
    </row>
    <row r="223" ht="12.75">
      <c r="D223" s="2"/>
    </row>
    <row r="224" ht="12.75">
      <c r="D224" s="2"/>
    </row>
    <row r="225" ht="12.75">
      <c r="D225" s="2"/>
    </row>
    <row r="226" ht="12.75">
      <c r="D226" s="2"/>
    </row>
    <row r="227" ht="12.75">
      <c r="D227" s="2"/>
    </row>
    <row r="228" ht="12.75">
      <c r="D228" s="2"/>
    </row>
    <row r="229" ht="12.75">
      <c r="D229" s="2"/>
    </row>
    <row r="230" ht="12.75">
      <c r="D230" s="2"/>
    </row>
    <row r="231" ht="12.75">
      <c r="D231" s="2"/>
    </row>
    <row r="232" ht="12.75">
      <c r="D232" s="2"/>
    </row>
    <row r="233" ht="12.75">
      <c r="D233" s="2"/>
    </row>
    <row r="234" ht="12.75">
      <c r="D234" s="2"/>
    </row>
    <row r="235" ht="12.75">
      <c r="D235" s="2"/>
    </row>
    <row r="236" ht="12.75">
      <c r="D236" s="2"/>
    </row>
    <row r="237" ht="12.75">
      <c r="D237" s="2"/>
    </row>
    <row r="238" ht="12.75">
      <c r="D238" s="2"/>
    </row>
    <row r="239" ht="12.75">
      <c r="D239" s="2"/>
    </row>
    <row r="240" ht="12.75">
      <c r="D240" s="2"/>
    </row>
    <row r="241" ht="12.75">
      <c r="D241" s="2"/>
    </row>
    <row r="242" ht="12.75">
      <c r="D242" s="2"/>
    </row>
    <row r="243" ht="12.75">
      <c r="D243" s="2"/>
    </row>
    <row r="244" ht="12.75">
      <c r="D244" s="2"/>
    </row>
    <row r="245" ht="12.75">
      <c r="D245" s="2"/>
    </row>
    <row r="246" ht="12.75">
      <c r="D246" s="2"/>
    </row>
    <row r="247" ht="12.75">
      <c r="D247" s="2"/>
    </row>
    <row r="248" ht="12.75">
      <c r="D248" s="2"/>
    </row>
    <row r="249" ht="12.75">
      <c r="D249" s="2"/>
    </row>
    <row r="250" ht="12.75">
      <c r="D250" s="2"/>
    </row>
    <row r="251" ht="12.75">
      <c r="D251" s="2"/>
    </row>
    <row r="252" ht="12.75">
      <c r="D252" s="2"/>
    </row>
    <row r="253" ht="12.75">
      <c r="D253" s="2"/>
    </row>
    <row r="254" ht="12.75">
      <c r="D254" s="2"/>
    </row>
    <row r="255" ht="12.75">
      <c r="D255" s="2"/>
    </row>
    <row r="256" ht="12.75">
      <c r="D256" s="2"/>
    </row>
    <row r="257" ht="12.75">
      <c r="D257" s="2"/>
    </row>
    <row r="258" ht="12.75">
      <c r="D258" s="2"/>
    </row>
    <row r="259" ht="12.75">
      <c r="D259" s="2"/>
    </row>
    <row r="260" ht="12.75">
      <c r="D260" s="2"/>
    </row>
    <row r="261" ht="12.75">
      <c r="D261" s="2"/>
    </row>
    <row r="262" ht="12.75">
      <c r="D262" s="2"/>
    </row>
    <row r="263" ht="12.75">
      <c r="D263" s="2"/>
    </row>
    <row r="264" ht="12.75">
      <c r="D264" s="2"/>
    </row>
    <row r="265" ht="12.75">
      <c r="D265" s="2"/>
    </row>
    <row r="266" ht="12.75">
      <c r="D266" s="2"/>
    </row>
    <row r="267" ht="12.75">
      <c r="D267" s="2"/>
    </row>
    <row r="268" ht="12.75">
      <c r="D268" s="2"/>
    </row>
    <row r="269" ht="12.75">
      <c r="D269" s="2"/>
    </row>
    <row r="270" ht="12.75">
      <c r="D270" s="2"/>
    </row>
    <row r="271" ht="12.75">
      <c r="D271" s="2"/>
    </row>
    <row r="272" ht="12.75">
      <c r="D272" s="2"/>
    </row>
    <row r="273" ht="12.75">
      <c r="D273" s="2"/>
    </row>
    <row r="274" ht="12.75">
      <c r="D274" s="2"/>
    </row>
    <row r="275" ht="12.75">
      <c r="D275" s="2"/>
    </row>
    <row r="276" ht="12.75">
      <c r="D276" s="2"/>
    </row>
    <row r="277" ht="12.75">
      <c r="D277" s="2"/>
    </row>
    <row r="278" ht="12.75">
      <c r="D278" s="2"/>
    </row>
    <row r="279" ht="12.75">
      <c r="D279" s="2"/>
    </row>
    <row r="280" ht="12.75">
      <c r="D280" s="2"/>
    </row>
    <row r="281" ht="12.75">
      <c r="D281" s="2"/>
    </row>
    <row r="282" ht="12.75">
      <c r="D282" s="2"/>
    </row>
    <row r="283" ht="12.75">
      <c r="D283" s="2"/>
    </row>
    <row r="284" ht="12.75">
      <c r="D284" s="2"/>
    </row>
    <row r="285" ht="12.75">
      <c r="D285" s="2"/>
    </row>
    <row r="286" ht="12.75">
      <c r="D286" s="2"/>
    </row>
    <row r="287" ht="12.75">
      <c r="D287" s="2"/>
    </row>
    <row r="288" ht="12.75">
      <c r="D288" s="2"/>
    </row>
    <row r="289" ht="12.75">
      <c r="D289" s="2"/>
    </row>
    <row r="290" ht="12.75">
      <c r="D290" s="2"/>
    </row>
    <row r="291" ht="12.75">
      <c r="D291" s="2"/>
    </row>
    <row r="292" ht="12.75">
      <c r="D292" s="2"/>
    </row>
    <row r="293" ht="12.75">
      <c r="D293" s="2"/>
    </row>
    <row r="294" ht="12.75">
      <c r="D294" s="2"/>
    </row>
    <row r="295" ht="12.75">
      <c r="D295" s="2"/>
    </row>
    <row r="296" ht="12.75">
      <c r="D296" s="2"/>
    </row>
    <row r="297" ht="12.75">
      <c r="D297" s="2"/>
    </row>
    <row r="298" ht="12.75">
      <c r="D298" s="2"/>
    </row>
    <row r="299" ht="12.75">
      <c r="D299" s="2"/>
    </row>
    <row r="300" ht="12.75">
      <c r="D300" s="2"/>
    </row>
    <row r="301" ht="12.75">
      <c r="D301" s="2"/>
    </row>
    <row r="302" ht="12.75">
      <c r="D302" s="2"/>
    </row>
    <row r="303" ht="12.75">
      <c r="D303" s="2"/>
    </row>
    <row r="304" ht="12.75">
      <c r="D304" s="2"/>
    </row>
    <row r="305" ht="12.75">
      <c r="D305" s="2"/>
    </row>
    <row r="306" ht="12.75">
      <c r="D306" s="2"/>
    </row>
    <row r="307" ht="12.75">
      <c r="D307" s="2"/>
    </row>
    <row r="308" ht="12.75">
      <c r="D308" s="2"/>
    </row>
    <row r="309" ht="12.75">
      <c r="D309" s="2"/>
    </row>
    <row r="310" ht="12.75">
      <c r="D310" s="2"/>
    </row>
    <row r="311" ht="12.75">
      <c r="D311" s="2"/>
    </row>
    <row r="312" ht="12.75">
      <c r="D312" s="2"/>
    </row>
    <row r="313" ht="12.75">
      <c r="D313" s="2"/>
    </row>
    <row r="314" ht="12.75">
      <c r="D314" s="2"/>
    </row>
    <row r="315" ht="12.75">
      <c r="D315" s="2"/>
    </row>
    <row r="316" ht="12.75">
      <c r="D316" s="2"/>
    </row>
    <row r="317" ht="12.75">
      <c r="D317" s="2"/>
    </row>
    <row r="318" ht="12.75">
      <c r="D318" s="2"/>
    </row>
    <row r="319" ht="12.75">
      <c r="D319" s="2"/>
    </row>
    <row r="320" ht="12.75">
      <c r="D320" s="2"/>
    </row>
    <row r="321" ht="12.75">
      <c r="D321" s="2"/>
    </row>
    <row r="322" ht="12.75">
      <c r="D322" s="2"/>
    </row>
    <row r="323" ht="12.75">
      <c r="D323" s="2"/>
    </row>
    <row r="324" ht="12.75">
      <c r="D324" s="2"/>
    </row>
    <row r="325" ht="12.75">
      <c r="D325" s="2"/>
    </row>
    <row r="326" ht="12.75">
      <c r="D326" s="2"/>
    </row>
    <row r="327" ht="12.75">
      <c r="D327" s="2"/>
    </row>
    <row r="328" ht="12.75">
      <c r="D328" s="2"/>
    </row>
    <row r="329" ht="12.75">
      <c r="D329" s="2"/>
    </row>
    <row r="330" ht="12.75">
      <c r="D330" s="2"/>
    </row>
    <row r="331" ht="12.75">
      <c r="D331" s="2"/>
    </row>
    <row r="332" ht="12.75">
      <c r="D332" s="2"/>
    </row>
    <row r="333" ht="12.75">
      <c r="D333" s="2"/>
    </row>
    <row r="334" ht="12.75">
      <c r="D334" s="2"/>
    </row>
    <row r="335" ht="12.75">
      <c r="D335" s="2"/>
    </row>
    <row r="336" ht="12.75">
      <c r="D336" s="2"/>
    </row>
    <row r="337" ht="12.75">
      <c r="D337" s="2"/>
    </row>
    <row r="338" ht="12.75">
      <c r="D338" s="2"/>
    </row>
    <row r="339" ht="12.75">
      <c r="D339" s="2"/>
    </row>
    <row r="340" ht="12.75">
      <c r="D340" s="2"/>
    </row>
    <row r="341" ht="12.75">
      <c r="D341" s="2"/>
    </row>
    <row r="342" ht="12.75">
      <c r="D342" s="2"/>
    </row>
    <row r="343" ht="12.75">
      <c r="D343" s="2"/>
    </row>
    <row r="344" ht="12.75">
      <c r="D344" s="2"/>
    </row>
    <row r="345" ht="12.75">
      <c r="D345" s="2"/>
    </row>
    <row r="346" ht="12.75">
      <c r="D346" s="2"/>
    </row>
    <row r="347" ht="12.75">
      <c r="D347" s="2"/>
    </row>
    <row r="348" ht="12.75">
      <c r="D348" s="2"/>
    </row>
    <row r="349" ht="12.75">
      <c r="D349" s="2"/>
    </row>
    <row r="350" ht="12.75">
      <c r="D350" s="2"/>
    </row>
    <row r="351" ht="12.75">
      <c r="D351" s="2"/>
    </row>
    <row r="352" ht="12.75">
      <c r="D352" s="2"/>
    </row>
    <row r="353" ht="12.75">
      <c r="D353" s="2"/>
    </row>
    <row r="354" ht="12.75">
      <c r="D354" s="2"/>
    </row>
    <row r="355" ht="12.75">
      <c r="D355" s="2"/>
    </row>
    <row r="356" ht="12.75">
      <c r="D356" s="2"/>
    </row>
    <row r="357" ht="12.75">
      <c r="D357" s="2"/>
    </row>
    <row r="358" ht="12.75">
      <c r="D358" s="2"/>
    </row>
    <row r="359" ht="12.75">
      <c r="D359" s="2"/>
    </row>
    <row r="360" ht="12.75">
      <c r="D360" s="2"/>
    </row>
    <row r="361" ht="12.75">
      <c r="D361" s="2"/>
    </row>
    <row r="362" ht="12.75">
      <c r="D362" s="2"/>
    </row>
    <row r="363" ht="12.75">
      <c r="D363" s="2"/>
    </row>
    <row r="364" ht="12.75">
      <c r="D364" s="2"/>
    </row>
    <row r="365" ht="12.75">
      <c r="D365" s="2"/>
    </row>
    <row r="366" ht="12.75">
      <c r="D366" s="2"/>
    </row>
    <row r="367" ht="12.75">
      <c r="D367" s="2"/>
    </row>
    <row r="368" ht="12.75">
      <c r="D368" s="2"/>
    </row>
    <row r="369" ht="12.75">
      <c r="D369" s="2"/>
    </row>
    <row r="370" ht="12.75">
      <c r="D370" s="2"/>
    </row>
    <row r="371" ht="12.75">
      <c r="D371" s="2"/>
    </row>
    <row r="372" ht="12.75">
      <c r="D372" s="2"/>
    </row>
    <row r="373" ht="12.75">
      <c r="D373" s="2"/>
    </row>
    <row r="374" ht="12.75">
      <c r="D374" s="2"/>
    </row>
    <row r="375" ht="12.75">
      <c r="D375" s="2"/>
    </row>
    <row r="376" ht="12.75">
      <c r="D376" s="2"/>
    </row>
    <row r="377" ht="12.75">
      <c r="D377" s="2"/>
    </row>
    <row r="378" ht="12.75">
      <c r="D378" s="2"/>
    </row>
    <row r="379" ht="12.75">
      <c r="D379" s="2"/>
    </row>
    <row r="380" ht="12.75">
      <c r="D380" s="2"/>
    </row>
    <row r="381" ht="12.75">
      <c r="D381" s="2"/>
    </row>
    <row r="382" ht="12.75">
      <c r="D382" s="2"/>
    </row>
    <row r="383" ht="12.75">
      <c r="D383" s="2"/>
    </row>
    <row r="384" ht="12.75">
      <c r="D384" s="2"/>
    </row>
    <row r="385" ht="12.75">
      <c r="D385" s="2"/>
    </row>
    <row r="386" ht="12.75">
      <c r="D386" s="2"/>
    </row>
    <row r="387" ht="12.75">
      <c r="D387" s="2"/>
    </row>
    <row r="388" ht="12.75">
      <c r="D388" s="2"/>
    </row>
    <row r="389" ht="12.75">
      <c r="D389" s="2"/>
    </row>
    <row r="390" ht="12.75">
      <c r="D390" s="2"/>
    </row>
    <row r="391" ht="12.75">
      <c r="D391" s="2"/>
    </row>
    <row r="392" ht="12.75">
      <c r="D392" s="2"/>
    </row>
    <row r="393" ht="12.75">
      <c r="D393" s="2"/>
    </row>
    <row r="394" ht="12.75">
      <c r="D394" s="2"/>
    </row>
    <row r="395" ht="12.75">
      <c r="D395" s="2"/>
    </row>
    <row r="396" ht="12.75">
      <c r="D396" s="2"/>
    </row>
    <row r="397" ht="12.75">
      <c r="D397" s="2"/>
    </row>
    <row r="398" ht="12.75">
      <c r="D398" s="2"/>
    </row>
    <row r="399" ht="12.75">
      <c r="D399" s="2"/>
    </row>
    <row r="400" ht="12.75">
      <c r="D400" s="2"/>
    </row>
    <row r="401" ht="12.75">
      <c r="D401" s="2"/>
    </row>
    <row r="402" ht="12.75">
      <c r="D402" s="2"/>
    </row>
    <row r="403" ht="12.75">
      <c r="D403" s="2"/>
    </row>
    <row r="404" ht="12.75">
      <c r="D404" s="2"/>
    </row>
    <row r="405" ht="12.75">
      <c r="D405" s="2"/>
    </row>
    <row r="406" ht="12.75">
      <c r="D406" s="2"/>
    </row>
    <row r="407" ht="12.75">
      <c r="D407" s="2"/>
    </row>
    <row r="408" ht="12.75">
      <c r="D408" s="2"/>
    </row>
    <row r="409" ht="12.75">
      <c r="D409" s="2"/>
    </row>
    <row r="410" ht="12.75">
      <c r="D410" s="2"/>
    </row>
    <row r="411" ht="12.75">
      <c r="D411" s="2"/>
    </row>
    <row r="412" ht="12.75">
      <c r="D412" s="2"/>
    </row>
    <row r="413" ht="12.75">
      <c r="D413" s="2"/>
    </row>
    <row r="414" ht="12.75">
      <c r="D414" s="2"/>
    </row>
    <row r="415" ht="12.75">
      <c r="D415" s="2"/>
    </row>
    <row r="416" ht="12.75">
      <c r="D416" s="2"/>
    </row>
    <row r="417" ht="12.75">
      <c r="D417" s="2"/>
    </row>
    <row r="418" ht="12.75">
      <c r="D418" s="2"/>
    </row>
    <row r="419" ht="12.75">
      <c r="D419" s="2"/>
    </row>
    <row r="420" ht="12.75">
      <c r="D420" s="2"/>
    </row>
    <row r="421" ht="12.75">
      <c r="D421" s="2"/>
    </row>
    <row r="422" ht="12.75">
      <c r="D422" s="2"/>
    </row>
    <row r="423" ht="12.75">
      <c r="D423" s="2"/>
    </row>
    <row r="424" ht="12.75">
      <c r="D424" s="2"/>
    </row>
    <row r="425" ht="12.75">
      <c r="D425" s="2"/>
    </row>
    <row r="426" ht="12.75">
      <c r="D426" s="2"/>
    </row>
    <row r="427" ht="12.75">
      <c r="D427" s="2"/>
    </row>
    <row r="428" ht="12.75">
      <c r="D428" s="2"/>
    </row>
    <row r="429" ht="12.75">
      <c r="D429" s="2"/>
    </row>
    <row r="430" ht="12.75">
      <c r="D430" s="2"/>
    </row>
    <row r="431" ht="12.75">
      <c r="D431" s="2"/>
    </row>
    <row r="432" ht="12.75">
      <c r="D432" s="2"/>
    </row>
    <row r="433" ht="12.75">
      <c r="D433" s="2"/>
    </row>
    <row r="434" ht="12.75">
      <c r="D434" s="2"/>
    </row>
    <row r="435" ht="12.75">
      <c r="D435" s="2"/>
    </row>
    <row r="436" ht="12.75">
      <c r="D436" s="2"/>
    </row>
    <row r="437" ht="12.75">
      <c r="D437" s="2"/>
    </row>
    <row r="438" ht="12.75">
      <c r="D438" s="2"/>
    </row>
    <row r="439" ht="12.75">
      <c r="D439" s="2"/>
    </row>
    <row r="440" ht="12.75">
      <c r="D440" s="2"/>
    </row>
    <row r="441" ht="12.75">
      <c r="D441" s="2"/>
    </row>
    <row r="442" ht="12.75">
      <c r="D442" s="2"/>
    </row>
    <row r="443" ht="12.75">
      <c r="D443" s="2"/>
    </row>
    <row r="444" ht="12.75">
      <c r="D444" s="2"/>
    </row>
    <row r="445" ht="12.75">
      <c r="D445" s="2"/>
    </row>
    <row r="446" ht="12.75">
      <c r="D446" s="2"/>
    </row>
    <row r="447" ht="12.75">
      <c r="D447" s="2"/>
    </row>
    <row r="448" ht="12.75">
      <c r="D448" s="2"/>
    </row>
    <row r="449" ht="12.75">
      <c r="D449" s="2"/>
    </row>
    <row r="450" ht="12.75">
      <c r="D450" s="2"/>
    </row>
    <row r="451" ht="12.75">
      <c r="D451" s="2"/>
    </row>
    <row r="452" ht="12.75">
      <c r="D452" s="2"/>
    </row>
    <row r="453" ht="12.75">
      <c r="D453" s="2"/>
    </row>
    <row r="454" ht="12.75">
      <c r="D454" s="2"/>
    </row>
    <row r="455" ht="12.75">
      <c r="D455" s="2"/>
    </row>
    <row r="456" ht="12.75">
      <c r="D456" s="2"/>
    </row>
    <row r="457" ht="12.75">
      <c r="D457" s="2"/>
    </row>
    <row r="458" ht="12.75">
      <c r="D458" s="2"/>
    </row>
    <row r="459" ht="12.75">
      <c r="D459" s="2"/>
    </row>
    <row r="460" ht="12.75">
      <c r="D460" s="2"/>
    </row>
    <row r="461" ht="12.75">
      <c r="D461" s="2"/>
    </row>
    <row r="462" ht="12.75">
      <c r="D462" s="2"/>
    </row>
    <row r="463" ht="12.75">
      <c r="D463" s="2"/>
    </row>
    <row r="464" ht="12.75">
      <c r="D464" s="2"/>
    </row>
    <row r="465" ht="12.75">
      <c r="D465" s="2"/>
    </row>
    <row r="466" ht="12.75">
      <c r="D466" s="2"/>
    </row>
    <row r="467" ht="12.75">
      <c r="D467" s="2"/>
    </row>
    <row r="468" ht="12.75">
      <c r="D468" s="2"/>
    </row>
    <row r="469" ht="12.75">
      <c r="D469" s="2"/>
    </row>
    <row r="470" ht="12.75">
      <c r="D470" s="2"/>
    </row>
    <row r="471" ht="12.75">
      <c r="D471" s="2"/>
    </row>
    <row r="472" ht="12.75">
      <c r="D472" s="2"/>
    </row>
    <row r="473" ht="12.75">
      <c r="D473" s="2"/>
    </row>
    <row r="474" ht="12.75">
      <c r="D474" s="2"/>
    </row>
    <row r="475" ht="12.75">
      <c r="D475" s="2"/>
    </row>
    <row r="476" ht="12.75">
      <c r="D476" s="2"/>
    </row>
    <row r="477" ht="12.75">
      <c r="D477" s="2"/>
    </row>
    <row r="478" ht="12.75">
      <c r="D478" s="2"/>
    </row>
    <row r="479" ht="12.75">
      <c r="D479" s="2"/>
    </row>
    <row r="480" ht="12.75">
      <c r="D480" s="2"/>
    </row>
    <row r="481" ht="12.75">
      <c r="D481" s="2"/>
    </row>
    <row r="482" ht="12.75">
      <c r="D482" s="2"/>
    </row>
    <row r="483" ht="12.75">
      <c r="D483" s="2"/>
    </row>
    <row r="484" ht="12.75">
      <c r="D484" s="2"/>
    </row>
    <row r="485" ht="12.75">
      <c r="D485" s="2"/>
    </row>
    <row r="486" ht="12.75">
      <c r="D486" s="2"/>
    </row>
    <row r="487" ht="12.75">
      <c r="D487" s="2"/>
    </row>
    <row r="488" ht="12.75">
      <c r="D488" s="2"/>
    </row>
    <row r="489" ht="12.75">
      <c r="D489" s="2"/>
    </row>
    <row r="490" ht="12.75">
      <c r="D490" s="2"/>
    </row>
    <row r="491" ht="12.75">
      <c r="D491" s="2"/>
    </row>
    <row r="492" ht="12.75">
      <c r="D492" s="2"/>
    </row>
    <row r="493" ht="12.75">
      <c r="D493" s="2"/>
    </row>
    <row r="494" ht="12.75">
      <c r="D494" s="2"/>
    </row>
    <row r="495" ht="12.75">
      <c r="D495" s="2"/>
    </row>
    <row r="496" ht="12.75">
      <c r="D496" s="2"/>
    </row>
    <row r="497" ht="12.75">
      <c r="D497" s="2"/>
    </row>
    <row r="498" ht="12.75">
      <c r="D498" s="2"/>
    </row>
    <row r="499" ht="12.75">
      <c r="D499" s="2"/>
    </row>
    <row r="500" ht="12.75">
      <c r="D500" s="2"/>
    </row>
    <row r="501" ht="12.75">
      <c r="D501" s="2"/>
    </row>
    <row r="502" ht="12.75">
      <c r="D502" s="2"/>
    </row>
    <row r="503" ht="12.75">
      <c r="D503" s="2"/>
    </row>
    <row r="504" ht="12.75">
      <c r="D504" s="2"/>
    </row>
    <row r="505" ht="12.75">
      <c r="D505" s="2"/>
    </row>
    <row r="506" ht="12.75">
      <c r="D506" s="2"/>
    </row>
    <row r="507" ht="12.75">
      <c r="D507" s="2"/>
    </row>
    <row r="508" ht="12.75">
      <c r="D508" s="2"/>
    </row>
    <row r="509" ht="12.75">
      <c r="D509" s="2"/>
    </row>
    <row r="510" ht="12.75">
      <c r="D510" s="2"/>
    </row>
    <row r="511" ht="12.75">
      <c r="D511" s="2"/>
    </row>
    <row r="512" ht="12.75">
      <c r="D512" s="2"/>
    </row>
    <row r="513" ht="12.75">
      <c r="D513" s="2"/>
    </row>
    <row r="514" ht="12.75">
      <c r="D514" s="2"/>
    </row>
    <row r="515" ht="12.75">
      <c r="D515" s="2"/>
    </row>
    <row r="516" ht="12.75">
      <c r="D516" s="2"/>
    </row>
    <row r="517" ht="12.75">
      <c r="D517" s="2"/>
    </row>
    <row r="518" ht="12.75">
      <c r="D518" s="2"/>
    </row>
    <row r="519" ht="12.75">
      <c r="D519" s="2"/>
    </row>
    <row r="520" ht="12.75">
      <c r="D520" s="2"/>
    </row>
    <row r="521" ht="12.75">
      <c r="D521" s="2"/>
    </row>
    <row r="522" ht="12.75">
      <c r="D522" s="2"/>
    </row>
    <row r="523" ht="12.75">
      <c r="D523" s="2"/>
    </row>
    <row r="524" ht="12.75">
      <c r="D524" s="2"/>
    </row>
    <row r="525" ht="12.75">
      <c r="D525" s="2"/>
    </row>
    <row r="526" ht="12.75">
      <c r="D526" s="2"/>
    </row>
    <row r="527" ht="12.75">
      <c r="D527" s="2"/>
    </row>
    <row r="528" ht="12.75">
      <c r="D528" s="2"/>
    </row>
    <row r="529" ht="12.75">
      <c r="D529" s="2"/>
    </row>
    <row r="530" ht="12.75">
      <c r="D530" s="2"/>
    </row>
    <row r="531" ht="12.75">
      <c r="D531" s="2"/>
    </row>
    <row r="532" ht="12.75">
      <c r="D532" s="2"/>
    </row>
    <row r="533" ht="12.75">
      <c r="D533" s="2"/>
    </row>
    <row r="534" ht="12.75">
      <c r="D534" s="2"/>
    </row>
    <row r="535" ht="12.75">
      <c r="D535" s="2"/>
    </row>
    <row r="536" ht="12.75">
      <c r="D536" s="2"/>
    </row>
    <row r="537" ht="12.75">
      <c r="D537" s="2"/>
    </row>
  </sheetData>
  <sheetProtection/>
  <mergeCells count="10">
    <mergeCell ref="A52:J52"/>
    <mergeCell ref="H10:J10"/>
    <mergeCell ref="D10:F10"/>
    <mergeCell ref="F1:I1"/>
    <mergeCell ref="D8:F8"/>
    <mergeCell ref="H8:J8"/>
    <mergeCell ref="A2:D2"/>
    <mergeCell ref="A3:J3"/>
    <mergeCell ref="A4:J4"/>
    <mergeCell ref="A5:J5"/>
  </mergeCells>
  <printOptions horizontalCentered="1"/>
  <pageMargins left="0" right="0.03937007874015748" top="0.35433070866141736" bottom="0.31496062992125984" header="0.5118110236220472" footer="0.5118110236220472"/>
  <pageSetup horizontalDpi="600" verticalDpi="600" orientation="portrait" paperSize="9" scale="73" r:id="rId2"/>
  <headerFooter alignWithMargins="0">
    <oddFooter>&amp;L&amp;"Arial,Italic"&amp;8&amp;D&amp;C&amp;"Arial,Italic"&amp;8Page &amp;P&amp;R&amp;"Arial,Italic"&amp;8&amp;F-&amp;A</oddFooter>
  </headerFooter>
  <drawing r:id="rId1"/>
</worksheet>
</file>

<file path=xl/worksheets/sheet2.xml><?xml version="1.0" encoding="utf-8"?>
<worksheet xmlns="http://schemas.openxmlformats.org/spreadsheetml/2006/main" xmlns:r="http://schemas.openxmlformats.org/officeDocument/2006/relationships">
  <dimension ref="A1:J87"/>
  <sheetViews>
    <sheetView view="pageBreakPreview" zoomScaleSheetLayoutView="100" zoomScalePageLayoutView="0" workbookViewId="0" topLeftCell="A58">
      <selection activeCell="A5" sqref="A5"/>
    </sheetView>
  </sheetViews>
  <sheetFormatPr defaultColWidth="9.140625" defaultRowHeight="12.75"/>
  <cols>
    <col min="1" max="1" width="38.421875" style="8" customWidth="1"/>
    <col min="2" max="2" width="7.421875" style="8" customWidth="1"/>
    <col min="3" max="3" width="4.28125" style="8" customWidth="1"/>
    <col min="4" max="4" width="18.421875" style="8" customWidth="1"/>
    <col min="5" max="5" width="5.57421875" style="8" customWidth="1"/>
    <col min="6" max="6" width="19.8515625" style="21" customWidth="1"/>
    <col min="7" max="7" width="11.28125" style="8" customWidth="1"/>
    <col min="8" max="8" width="10.421875" style="8" customWidth="1"/>
    <col min="9" max="9" width="11.28125" style="8" hidden="1" customWidth="1"/>
    <col min="10" max="10" width="9.140625" style="8" hidden="1" customWidth="1"/>
    <col min="11" max="16384" width="9.140625" style="8" customWidth="1"/>
  </cols>
  <sheetData>
    <row r="1" spans="1:9" ht="68.25" customHeight="1">
      <c r="A1" s="1"/>
      <c r="F1" s="429" t="s">
        <v>81</v>
      </c>
      <c r="G1" s="429"/>
      <c r="H1" s="429"/>
      <c r="I1" s="429"/>
    </row>
    <row r="2" spans="1:4" ht="15.75" customHeight="1">
      <c r="A2" s="427"/>
      <c r="B2" s="427"/>
      <c r="C2" s="427"/>
      <c r="D2" s="427"/>
    </row>
    <row r="3" spans="1:6" s="35" customFormat="1" ht="12">
      <c r="A3" s="430" t="s">
        <v>38</v>
      </c>
      <c r="B3" s="430"/>
      <c r="C3" s="430"/>
      <c r="D3" s="430"/>
      <c r="E3" s="430"/>
      <c r="F3" s="430"/>
    </row>
    <row r="4" spans="1:6" s="35" customFormat="1" ht="12">
      <c r="A4" s="430" t="s">
        <v>229</v>
      </c>
      <c r="B4" s="430"/>
      <c r="C4" s="430"/>
      <c r="D4" s="430"/>
      <c r="E4" s="430"/>
      <c r="F4" s="430"/>
    </row>
    <row r="5" s="39" customFormat="1" ht="12">
      <c r="F5" s="40"/>
    </row>
    <row r="6" spans="4:6" s="39" customFormat="1" ht="12">
      <c r="D6" s="41" t="s">
        <v>56</v>
      </c>
      <c r="E6" s="41"/>
      <c r="F6" s="42" t="s">
        <v>55</v>
      </c>
    </row>
    <row r="7" spans="4:6" s="39" customFormat="1" ht="12">
      <c r="D7" s="41" t="s">
        <v>18</v>
      </c>
      <c r="E7" s="41"/>
      <c r="F7" s="42" t="s">
        <v>18</v>
      </c>
    </row>
    <row r="8" spans="4:6" s="39" customFormat="1" ht="12.75" thickBot="1">
      <c r="D8" s="298" t="s">
        <v>227</v>
      </c>
      <c r="E8" s="44"/>
      <c r="F8" s="43" t="s">
        <v>170</v>
      </c>
    </row>
    <row r="9" spans="2:6" s="39" customFormat="1" ht="12">
      <c r="B9" s="45"/>
      <c r="D9" s="46" t="s">
        <v>19</v>
      </c>
      <c r="E9" s="46"/>
      <c r="F9" s="47" t="s">
        <v>19</v>
      </c>
    </row>
    <row r="10" s="39" customFormat="1" ht="12">
      <c r="F10" s="40"/>
    </row>
    <row r="11" spans="1:6" s="39" customFormat="1" ht="12">
      <c r="A11" s="35" t="s">
        <v>58</v>
      </c>
      <c r="F11" s="40"/>
    </row>
    <row r="12" spans="1:8" s="39" customFormat="1" ht="12">
      <c r="A12" s="35" t="s">
        <v>57</v>
      </c>
      <c r="D12" s="48"/>
      <c r="E12" s="48"/>
      <c r="F12" s="49"/>
      <c r="H12" s="48"/>
    </row>
    <row r="13" spans="1:8" s="39" customFormat="1" ht="12">
      <c r="A13" s="50" t="s">
        <v>132</v>
      </c>
      <c r="D13" s="51">
        <v>7327737</v>
      </c>
      <c r="E13" s="48"/>
      <c r="F13" s="49">
        <v>6816753</v>
      </c>
      <c r="G13" s="40"/>
      <c r="H13" s="48"/>
    </row>
    <row r="14" spans="1:8" s="39" customFormat="1" ht="12">
      <c r="A14" s="50" t="s">
        <v>270</v>
      </c>
      <c r="D14" s="51">
        <v>50600</v>
      </c>
      <c r="E14" s="48"/>
      <c r="F14" s="49">
        <v>0</v>
      </c>
      <c r="G14" s="40"/>
      <c r="H14" s="48"/>
    </row>
    <row r="15" spans="1:8" s="39" customFormat="1" ht="12">
      <c r="A15" s="52" t="s">
        <v>75</v>
      </c>
      <c r="D15" s="51">
        <v>6636489</v>
      </c>
      <c r="E15" s="48"/>
      <c r="F15" s="49">
        <v>6636489</v>
      </c>
      <c r="G15" s="40"/>
      <c r="H15" s="48"/>
    </row>
    <row r="16" spans="1:8" s="39" customFormat="1" ht="12">
      <c r="A16" s="52" t="s">
        <v>76</v>
      </c>
      <c r="D16" s="51">
        <v>37212</v>
      </c>
      <c r="E16" s="48"/>
      <c r="F16" s="49">
        <v>41850</v>
      </c>
      <c r="G16" s="40"/>
      <c r="H16" s="48"/>
    </row>
    <row r="17" spans="1:8" s="39" customFormat="1" ht="12">
      <c r="A17" s="52" t="s">
        <v>193</v>
      </c>
      <c r="D17" s="53">
        <v>15814471</v>
      </c>
      <c r="E17" s="48"/>
      <c r="F17" s="49">
        <v>11880132</v>
      </c>
      <c r="G17" s="40"/>
      <c r="H17" s="48"/>
    </row>
    <row r="18" spans="4:8" s="39" customFormat="1" ht="3.75" customHeight="1">
      <c r="D18" s="51"/>
      <c r="E18" s="48"/>
      <c r="F18" s="49"/>
      <c r="H18" s="48"/>
    </row>
    <row r="19" spans="4:8" s="39" customFormat="1" ht="18" customHeight="1">
      <c r="D19" s="54">
        <f>SUM(D13:D17)</f>
        <v>29866509</v>
      </c>
      <c r="E19" s="48"/>
      <c r="F19" s="54">
        <f>SUM(F13:F17)</f>
        <v>25375224</v>
      </c>
      <c r="H19" s="48"/>
    </row>
    <row r="20" spans="4:8" s="39" customFormat="1" ht="3.75" customHeight="1">
      <c r="D20" s="55"/>
      <c r="E20" s="56"/>
      <c r="F20" s="57"/>
      <c r="H20" s="48"/>
    </row>
    <row r="21" spans="4:6" s="39" customFormat="1" ht="12">
      <c r="D21" s="51"/>
      <c r="E21" s="48"/>
      <c r="F21" s="53"/>
    </row>
    <row r="22" spans="1:6" s="39" customFormat="1" ht="12">
      <c r="A22" s="35" t="s">
        <v>20</v>
      </c>
      <c r="D22" s="51"/>
      <c r="E22" s="48"/>
      <c r="F22" s="53"/>
    </row>
    <row r="23" spans="1:7" s="39" customFormat="1" ht="12">
      <c r="A23" s="52" t="s">
        <v>189</v>
      </c>
      <c r="D23" s="51">
        <v>216637</v>
      </c>
      <c r="E23" s="48"/>
      <c r="F23" s="53">
        <v>179600</v>
      </c>
      <c r="G23" s="40"/>
    </row>
    <row r="24" spans="1:7" s="39" customFormat="1" ht="12">
      <c r="A24" s="52" t="s">
        <v>190</v>
      </c>
      <c r="D24" s="51">
        <v>111210</v>
      </c>
      <c r="E24" s="48"/>
      <c r="F24" s="53">
        <v>903080</v>
      </c>
      <c r="G24" s="40"/>
    </row>
    <row r="25" spans="1:9" s="39" customFormat="1" ht="12">
      <c r="A25" s="52" t="s">
        <v>64</v>
      </c>
      <c r="D25" s="53">
        <f>4750191-75196</f>
        <v>4674995</v>
      </c>
      <c r="E25" s="48"/>
      <c r="F25" s="49">
        <v>6316486</v>
      </c>
      <c r="G25" s="40"/>
      <c r="H25" s="120"/>
      <c r="I25" s="48"/>
    </row>
    <row r="26" spans="1:9" s="39" customFormat="1" ht="12">
      <c r="A26" s="52" t="s">
        <v>203</v>
      </c>
      <c r="D26" s="53">
        <f>49540+59801.65+319582</f>
        <v>428923.65</v>
      </c>
      <c r="E26" s="48"/>
      <c r="F26" s="49">
        <f>71768+13207+29829</f>
        <v>114804</v>
      </c>
      <c r="G26" s="40"/>
      <c r="H26" s="120"/>
      <c r="I26" s="48"/>
    </row>
    <row r="27" spans="1:9" s="39" customFormat="1" ht="12">
      <c r="A27" s="52" t="s">
        <v>204</v>
      </c>
      <c r="D27" s="53">
        <v>0</v>
      </c>
      <c r="E27" s="48"/>
      <c r="F27" s="49">
        <v>32787</v>
      </c>
      <c r="G27" s="40"/>
      <c r="I27" s="48"/>
    </row>
    <row r="28" spans="1:9" s="39" customFormat="1" ht="12">
      <c r="A28" s="52" t="s">
        <v>271</v>
      </c>
      <c r="D28" s="53">
        <v>18850.36</v>
      </c>
      <c r="E28" s="48"/>
      <c r="F28" s="49">
        <v>0</v>
      </c>
      <c r="G28" s="40"/>
      <c r="I28" s="48"/>
    </row>
    <row r="29" spans="1:9" s="39" customFormat="1" ht="12">
      <c r="A29" s="52" t="s">
        <v>205</v>
      </c>
      <c r="D29" s="51">
        <v>106911</v>
      </c>
      <c r="E29" s="48"/>
      <c r="F29" s="49">
        <v>1000000</v>
      </c>
      <c r="G29" s="40"/>
      <c r="I29" s="48"/>
    </row>
    <row r="30" spans="1:7" s="39" customFormat="1" ht="12">
      <c r="A30" s="58" t="s">
        <v>65</v>
      </c>
      <c r="D30" s="51">
        <v>213023</v>
      </c>
      <c r="E30" s="48"/>
      <c r="F30" s="49">
        <v>1025503</v>
      </c>
      <c r="G30" s="40"/>
    </row>
    <row r="31" spans="1:7" s="39" customFormat="1" ht="3.75" customHeight="1">
      <c r="A31" s="59"/>
      <c r="D31" s="51"/>
      <c r="E31" s="48"/>
      <c r="F31" s="49"/>
      <c r="G31" s="40"/>
    </row>
    <row r="32" spans="1:7" s="39" customFormat="1" ht="18" customHeight="1">
      <c r="A32" s="35"/>
      <c r="D32" s="54">
        <f>SUM(D23:D31)</f>
        <v>5770550.010000001</v>
      </c>
      <c r="E32" s="48"/>
      <c r="F32" s="54">
        <f>SUM(F23:F31)</f>
        <v>9572260</v>
      </c>
      <c r="G32" s="40"/>
    </row>
    <row r="33" spans="1:7" s="61" customFormat="1" ht="3.75" customHeight="1">
      <c r="A33" s="60"/>
      <c r="D33" s="55"/>
      <c r="E33" s="56"/>
      <c r="F33" s="57"/>
      <c r="G33" s="40"/>
    </row>
    <row r="34" spans="1:7" s="39" customFormat="1" ht="18" customHeight="1">
      <c r="A34" s="299" t="s">
        <v>59</v>
      </c>
      <c r="B34" s="300"/>
      <c r="C34" s="300"/>
      <c r="D34" s="301">
        <f>+D19+D32</f>
        <v>35637059.01</v>
      </c>
      <c r="E34" s="302"/>
      <c r="F34" s="301">
        <f>+F19+F32</f>
        <v>34947484</v>
      </c>
      <c r="G34" s="40"/>
    </row>
    <row r="35" spans="1:7" s="39" customFormat="1" ht="3.75" customHeight="1" thickBot="1">
      <c r="A35" s="299"/>
      <c r="B35" s="300"/>
      <c r="C35" s="300"/>
      <c r="D35" s="303"/>
      <c r="E35" s="302"/>
      <c r="F35" s="304"/>
      <c r="G35" s="40"/>
    </row>
    <row r="36" spans="1:7" s="39" customFormat="1" ht="12.75" thickTop="1">
      <c r="A36" s="300"/>
      <c r="B36" s="300"/>
      <c r="C36" s="300"/>
      <c r="D36" s="305"/>
      <c r="E36" s="302"/>
      <c r="F36" s="306"/>
      <c r="G36" s="40"/>
    </row>
    <row r="37" spans="1:7" s="39" customFormat="1" ht="12">
      <c r="A37" s="35" t="s">
        <v>60</v>
      </c>
      <c r="D37" s="51"/>
      <c r="E37" s="48"/>
      <c r="F37" s="53"/>
      <c r="G37" s="40"/>
    </row>
    <row r="38" spans="1:7" s="39" customFormat="1" ht="12">
      <c r="A38" s="35" t="s">
        <v>61</v>
      </c>
      <c r="D38" s="51"/>
      <c r="E38" s="48"/>
      <c r="F38" s="53"/>
      <c r="G38" s="40"/>
    </row>
    <row r="39" spans="1:7" s="39" customFormat="1" ht="12">
      <c r="A39" s="35" t="s">
        <v>84</v>
      </c>
      <c r="D39" s="51" t="s">
        <v>48</v>
      </c>
      <c r="E39" s="48"/>
      <c r="F39" s="53"/>
      <c r="G39" s="40"/>
    </row>
    <row r="40" spans="1:7" s="39" customFormat="1" ht="12">
      <c r="A40" s="52" t="s">
        <v>77</v>
      </c>
      <c r="D40" s="53">
        <v>10000000</v>
      </c>
      <c r="E40" s="48"/>
      <c r="F40" s="49">
        <v>10000000</v>
      </c>
      <c r="G40" s="40"/>
    </row>
    <row r="41" spans="1:7" s="39" customFormat="1" ht="12">
      <c r="A41" s="52" t="s">
        <v>171</v>
      </c>
      <c r="D41" s="53">
        <v>8394528</v>
      </c>
      <c r="E41" s="48"/>
      <c r="F41" s="49">
        <v>8394528</v>
      </c>
      <c r="G41" s="40"/>
    </row>
    <row r="42" spans="1:7" s="39" customFormat="1" ht="12">
      <c r="A42" s="52" t="s">
        <v>219</v>
      </c>
      <c r="D42" s="53">
        <v>-19496</v>
      </c>
      <c r="E42" s="48"/>
      <c r="F42" s="49">
        <v>-9315</v>
      </c>
      <c r="G42" s="40"/>
    </row>
    <row r="43" spans="1:7" s="39" customFormat="1" ht="12">
      <c r="A43" s="52" t="s">
        <v>172</v>
      </c>
      <c r="D43" s="65">
        <v>12416972</v>
      </c>
      <c r="E43" s="48"/>
      <c r="F43" s="57">
        <v>15390699</v>
      </c>
      <c r="G43" s="40"/>
    </row>
    <row r="44" spans="1:7" s="39" customFormat="1" ht="12">
      <c r="A44" s="52"/>
      <c r="D44" s="69">
        <f>SUM(D40:D43)</f>
        <v>30792004</v>
      </c>
      <c r="E44" s="56"/>
      <c r="F44" s="69">
        <f>SUM(F40:F43)</f>
        <v>33775912</v>
      </c>
      <c r="G44" s="40"/>
    </row>
    <row r="45" spans="1:7" s="39" customFormat="1" ht="12">
      <c r="A45" s="52" t="s">
        <v>273</v>
      </c>
      <c r="D45" s="69">
        <v>842214.72</v>
      </c>
      <c r="E45" s="56"/>
      <c r="F45" s="66">
        <v>0</v>
      </c>
      <c r="G45" s="40"/>
    </row>
    <row r="46" spans="1:7" s="39" customFormat="1" ht="5.25" customHeight="1">
      <c r="A46" s="64" t="s">
        <v>78</v>
      </c>
      <c r="D46" s="65"/>
      <c r="E46" s="56"/>
      <c r="F46" s="57"/>
      <c r="G46" s="40"/>
    </row>
    <row r="47" spans="1:7" s="39" customFormat="1" ht="18" customHeight="1">
      <c r="A47" s="35" t="s">
        <v>62</v>
      </c>
      <c r="D47" s="62">
        <f>+D44+D45</f>
        <v>31634218.72</v>
      </c>
      <c r="E47" s="56"/>
      <c r="F47" s="62">
        <f>+F44+F45</f>
        <v>33775912</v>
      </c>
      <c r="G47" s="40"/>
    </row>
    <row r="48" spans="1:7" s="39" customFormat="1" ht="3.75" customHeight="1">
      <c r="A48" s="35"/>
      <c r="D48" s="55"/>
      <c r="E48" s="56"/>
      <c r="F48" s="57"/>
      <c r="G48" s="40"/>
    </row>
    <row r="49" spans="1:7" s="39" customFormat="1" ht="12">
      <c r="A49" s="40"/>
      <c r="D49" s="62"/>
      <c r="E49" s="48"/>
      <c r="F49" s="66"/>
      <c r="G49" s="40"/>
    </row>
    <row r="50" spans="1:7" s="39" customFormat="1" ht="12">
      <c r="A50" s="35" t="s">
        <v>214</v>
      </c>
      <c r="D50" s="51"/>
      <c r="E50" s="48"/>
      <c r="F50" s="53"/>
      <c r="G50" s="40"/>
    </row>
    <row r="51" spans="1:8" s="39" customFormat="1" ht="12">
      <c r="A51" s="39" t="s">
        <v>79</v>
      </c>
      <c r="D51" s="53">
        <v>239789</v>
      </c>
      <c r="E51" s="48"/>
      <c r="F51" s="49">
        <v>235023</v>
      </c>
      <c r="G51" s="40"/>
      <c r="H51" s="40"/>
    </row>
    <row r="52" spans="1:7" s="39" customFormat="1" ht="12">
      <c r="A52" s="39" t="s">
        <v>191</v>
      </c>
      <c r="D52" s="53">
        <v>88384</v>
      </c>
      <c r="E52" s="48"/>
      <c r="F52" s="49">
        <v>48384</v>
      </c>
      <c r="G52" s="40"/>
    </row>
    <row r="53" spans="4:7" s="39" customFormat="1" ht="12">
      <c r="D53" s="54">
        <f>SUM(D51:D52)</f>
        <v>328173</v>
      </c>
      <c r="E53" s="56"/>
      <c r="F53" s="54">
        <f>SUM(F51:F52)</f>
        <v>283407</v>
      </c>
      <c r="G53" s="40"/>
    </row>
    <row r="54" spans="4:7" s="39" customFormat="1" ht="3.75" customHeight="1">
      <c r="D54" s="55"/>
      <c r="E54" s="48"/>
      <c r="F54" s="57"/>
      <c r="G54" s="40"/>
    </row>
    <row r="55" spans="1:7" s="39" customFormat="1" ht="12">
      <c r="A55" s="35" t="s">
        <v>63</v>
      </c>
      <c r="D55" s="62"/>
      <c r="E55" s="48"/>
      <c r="F55" s="66"/>
      <c r="G55" s="40"/>
    </row>
    <row r="56" spans="1:7" s="39" customFormat="1" ht="12">
      <c r="A56" s="39" t="s">
        <v>133</v>
      </c>
      <c r="D56" s="62">
        <v>501126</v>
      </c>
      <c r="E56" s="48"/>
      <c r="F56" s="66">
        <v>259188</v>
      </c>
      <c r="G56" s="40"/>
    </row>
    <row r="57" spans="1:7" s="39" customFormat="1" ht="12">
      <c r="A57" s="39" t="s">
        <v>80</v>
      </c>
      <c r="D57" s="53">
        <f>337973+2593.13+390767+1664628</f>
        <v>2395961.13</v>
      </c>
      <c r="E57" s="48"/>
      <c r="F57" s="49">
        <f>188284+219099+50175</f>
        <v>457558</v>
      </c>
      <c r="G57" s="40"/>
    </row>
    <row r="58" spans="1:7" s="39" customFormat="1" ht="12">
      <c r="A58" s="39" t="s">
        <v>272</v>
      </c>
      <c r="D58" s="53">
        <v>681461</v>
      </c>
      <c r="E58" s="48"/>
      <c r="F58" s="49">
        <v>0</v>
      </c>
      <c r="G58" s="40"/>
    </row>
    <row r="59" spans="1:8" s="39" customFormat="1" ht="12">
      <c r="A59" s="39" t="s">
        <v>79</v>
      </c>
      <c r="D59" s="53">
        <v>18291</v>
      </c>
      <c r="E59" s="48"/>
      <c r="F59" s="49">
        <v>69246</v>
      </c>
      <c r="G59" s="40"/>
      <c r="H59" s="40"/>
    </row>
    <row r="60" spans="1:8" s="39" customFormat="1" ht="12">
      <c r="A60" s="39" t="s">
        <v>192</v>
      </c>
      <c r="D60" s="53">
        <v>77828</v>
      </c>
      <c r="E60" s="48"/>
      <c r="F60" s="49">
        <v>102173</v>
      </c>
      <c r="G60" s="40"/>
      <c r="H60" s="40"/>
    </row>
    <row r="61" spans="4:6" s="39" customFormat="1" ht="12">
      <c r="D61" s="54">
        <f>SUM(D56:D60)</f>
        <v>3674667.13</v>
      </c>
      <c r="E61" s="56"/>
      <c r="F61" s="54">
        <f>SUM(F56:F60)</f>
        <v>888165</v>
      </c>
    </row>
    <row r="62" spans="4:6" s="39" customFormat="1" ht="3.75" customHeight="1">
      <c r="D62" s="55"/>
      <c r="E62" s="48"/>
      <c r="F62" s="65"/>
    </row>
    <row r="63" spans="1:6" s="39" customFormat="1" ht="12">
      <c r="A63" s="35" t="s">
        <v>66</v>
      </c>
      <c r="D63" s="62">
        <f>+D53+D61</f>
        <v>4002840.13</v>
      </c>
      <c r="E63" s="48"/>
      <c r="F63" s="62">
        <f>+F53+F61</f>
        <v>1171572</v>
      </c>
    </row>
    <row r="64" spans="4:6" s="39" customFormat="1" ht="3.75" customHeight="1">
      <c r="D64" s="55"/>
      <c r="E64" s="48"/>
      <c r="F64" s="57"/>
    </row>
    <row r="65" spans="1:6" s="39" customFormat="1" ht="18" customHeight="1">
      <c r="A65" s="299" t="s">
        <v>67</v>
      </c>
      <c r="B65" s="300"/>
      <c r="C65" s="300"/>
      <c r="D65" s="301">
        <f>D47+D63</f>
        <v>35637058.85</v>
      </c>
      <c r="E65" s="302"/>
      <c r="F65" s="301">
        <f>F47+F63</f>
        <v>34947484</v>
      </c>
    </row>
    <row r="66" spans="4:6" s="39" customFormat="1" ht="3.75" customHeight="1" thickBot="1">
      <c r="D66" s="67"/>
      <c r="E66" s="48"/>
      <c r="F66" s="63"/>
    </row>
    <row r="67" spans="4:6" s="39" customFormat="1" ht="12.75" thickTop="1">
      <c r="D67" s="250">
        <f>+D65-D34</f>
        <v>-0.1599999964237213</v>
      </c>
      <c r="E67" s="245"/>
      <c r="F67" s="250">
        <f>+F65-F34</f>
        <v>0</v>
      </c>
    </row>
    <row r="68" spans="4:6" s="39" customFormat="1" ht="12">
      <c r="D68" s="68"/>
      <c r="E68" s="48"/>
      <c r="F68" s="69"/>
    </row>
    <row r="69" spans="1:6" s="39" customFormat="1" ht="12">
      <c r="A69" s="39" t="s">
        <v>43</v>
      </c>
      <c r="D69" s="70">
        <v>100000000</v>
      </c>
      <c r="E69" s="48"/>
      <c r="F69" s="49">
        <v>100000000</v>
      </c>
    </row>
    <row r="70" spans="1:6" s="39" customFormat="1" ht="12">
      <c r="A70" s="39" t="s">
        <v>68</v>
      </c>
      <c r="F70" s="40"/>
    </row>
    <row r="71" spans="1:6" s="39" customFormat="1" ht="12">
      <c r="A71" s="39" t="s">
        <v>302</v>
      </c>
      <c r="D71" s="71">
        <f>D44/D69*100</f>
        <v>30.792004000000002</v>
      </c>
      <c r="E71" s="70"/>
      <c r="F71" s="71">
        <f>F44/F69*100</f>
        <v>33.775912000000005</v>
      </c>
    </row>
    <row r="72" spans="4:6" s="39" customFormat="1" ht="3.75" customHeight="1" thickBot="1">
      <c r="D72" s="72"/>
      <c r="E72" s="48"/>
      <c r="F72" s="73"/>
    </row>
    <row r="73" spans="4:6" s="39" customFormat="1" ht="12.75" customHeight="1" thickTop="1">
      <c r="D73" s="74"/>
      <c r="E73" s="48"/>
      <c r="F73" s="40"/>
    </row>
    <row r="74" spans="1:6" s="39" customFormat="1" ht="12">
      <c r="A74" s="17" t="s">
        <v>127</v>
      </c>
      <c r="B74" s="18"/>
      <c r="C74" s="18"/>
      <c r="D74" s="38"/>
      <c r="E74" s="19"/>
      <c r="F74" s="37"/>
    </row>
    <row r="75" spans="1:10" s="39" customFormat="1" ht="41.25" customHeight="1">
      <c r="A75" s="428" t="s">
        <v>186</v>
      </c>
      <c r="B75" s="428"/>
      <c r="C75" s="428"/>
      <c r="D75" s="428"/>
      <c r="E75" s="428"/>
      <c r="F75" s="428"/>
      <c r="G75" s="75"/>
      <c r="H75" s="59"/>
      <c r="I75" s="59"/>
      <c r="J75" s="59"/>
    </row>
    <row r="76" spans="1:10" s="39" customFormat="1" ht="12">
      <c r="A76" s="75"/>
      <c r="B76" s="75"/>
      <c r="C76" s="75"/>
      <c r="D76" s="75"/>
      <c r="E76" s="75"/>
      <c r="F76" s="76"/>
      <c r="G76" s="75"/>
      <c r="H76" s="59"/>
      <c r="I76" s="59"/>
      <c r="J76" s="59"/>
    </row>
    <row r="77" spans="1:10" ht="12.75">
      <c r="A77" s="11"/>
      <c r="B77" s="11"/>
      <c r="C77" s="11"/>
      <c r="D77" s="13"/>
      <c r="E77" s="13"/>
      <c r="F77" s="25"/>
      <c r="G77" s="11"/>
      <c r="H77" s="11"/>
      <c r="I77" s="11"/>
      <c r="J77" s="11"/>
    </row>
    <row r="78" spans="1:10" ht="12.75">
      <c r="A78" s="10"/>
      <c r="B78" s="11"/>
      <c r="C78" s="11"/>
      <c r="D78" s="13"/>
      <c r="E78" s="13"/>
      <c r="F78" s="25"/>
      <c r="G78" s="11"/>
      <c r="H78" s="11"/>
      <c r="I78" s="11"/>
      <c r="J78" s="11"/>
    </row>
    <row r="79" spans="1:7" ht="12.75">
      <c r="A79" s="11"/>
      <c r="B79" s="11"/>
      <c r="C79" s="11"/>
      <c r="D79" s="11"/>
      <c r="E79" s="11"/>
      <c r="F79" s="25"/>
      <c r="G79" s="11"/>
    </row>
    <row r="80" spans="1:7" ht="12.75">
      <c r="A80" s="11"/>
      <c r="B80" s="11"/>
      <c r="C80" s="11"/>
      <c r="D80" s="25">
        <f>D34-D65</f>
        <v>0.1599999964237213</v>
      </c>
      <c r="E80" s="26">
        <f>E34-E65</f>
        <v>0</v>
      </c>
      <c r="F80" s="26">
        <f>F34-F65</f>
        <v>0</v>
      </c>
      <c r="G80" s="11"/>
    </row>
    <row r="81" spans="1:7" ht="12.75">
      <c r="A81" s="11"/>
      <c r="B81" s="11"/>
      <c r="C81" s="11"/>
      <c r="D81" s="11"/>
      <c r="E81" s="11"/>
      <c r="F81" s="25"/>
      <c r="G81" s="11"/>
    </row>
    <row r="82" spans="1:7" ht="12.75">
      <c r="A82" s="11"/>
      <c r="B82" s="11"/>
      <c r="C82" s="11"/>
      <c r="D82" s="11"/>
      <c r="E82" s="11"/>
      <c r="F82" s="25"/>
      <c r="G82" s="11"/>
    </row>
    <row r="83" spans="1:7" ht="12.75">
      <c r="A83" s="11"/>
      <c r="B83" s="11"/>
      <c r="C83" s="11"/>
      <c r="D83" s="11"/>
      <c r="E83" s="11"/>
      <c r="F83" s="25"/>
      <c r="G83" s="11"/>
    </row>
    <row r="84" spans="1:7" ht="12.75">
      <c r="A84" s="11"/>
      <c r="B84" s="11"/>
      <c r="C84" s="11"/>
      <c r="D84" s="11"/>
      <c r="E84" s="11"/>
      <c r="F84" s="25"/>
      <c r="G84" s="11"/>
    </row>
    <row r="85" spans="1:7" ht="12.75">
      <c r="A85" s="11"/>
      <c r="B85" s="11"/>
      <c r="C85" s="11"/>
      <c r="D85" s="11"/>
      <c r="E85" s="11"/>
      <c r="F85" s="25"/>
      <c r="G85" s="11"/>
    </row>
    <row r="86" spans="1:7" ht="12.75">
      <c r="A86" s="11"/>
      <c r="B86" s="11"/>
      <c r="C86" s="11"/>
      <c r="D86" s="11"/>
      <c r="E86" s="11"/>
      <c r="F86" s="25"/>
      <c r="G86" s="11"/>
    </row>
    <row r="87" spans="1:7" ht="12.75">
      <c r="A87" s="11"/>
      <c r="B87" s="11"/>
      <c r="C87" s="11"/>
      <c r="D87" s="11"/>
      <c r="E87" s="11"/>
      <c r="F87" s="25"/>
      <c r="G87" s="11"/>
    </row>
  </sheetData>
  <sheetProtection/>
  <mergeCells count="5">
    <mergeCell ref="A2:D2"/>
    <mergeCell ref="A75:F75"/>
    <mergeCell ref="F1:I1"/>
    <mergeCell ref="A3:F3"/>
    <mergeCell ref="A4:F4"/>
  </mergeCells>
  <printOptions horizontalCentered="1"/>
  <pageMargins left="0.6692913385826772" right="0.7480314960629921" top="0.2362204724409449" bottom="0.5118110236220472" header="0.11811023622047245" footer="0.1968503937007874"/>
  <pageSetup horizontalDpi="600" verticalDpi="600" orientation="portrait" paperSize="9" scale="85" r:id="rId2"/>
  <headerFooter alignWithMargins="0">
    <oddFooter>&amp;L&amp;"Arial,Italic"&amp;8&amp;D&amp;C&amp;"Arial,Italic"&amp;8Page &amp;P&amp;R&amp;"Arial,Italic"&amp;8&amp;F-&amp;A</oddFooter>
  </headerFooter>
  <rowBreaks count="1" manualBreakCount="1">
    <brk id="77" max="5" man="1"/>
  </rowBreaks>
  <drawing r:id="rId1"/>
</worksheet>
</file>

<file path=xl/worksheets/sheet3.xml><?xml version="1.0" encoding="utf-8"?>
<worksheet xmlns="http://schemas.openxmlformats.org/spreadsheetml/2006/main" xmlns:r="http://schemas.openxmlformats.org/officeDocument/2006/relationships">
  <sheetPr>
    <tabColor indexed="10"/>
  </sheetPr>
  <dimension ref="A1:J47"/>
  <sheetViews>
    <sheetView view="pageBreakPreview" zoomScaleSheetLayoutView="100" zoomScalePageLayoutView="0" workbookViewId="0" topLeftCell="A16">
      <selection activeCell="B8" sqref="B8"/>
    </sheetView>
  </sheetViews>
  <sheetFormatPr defaultColWidth="9.140625" defaultRowHeight="12.75"/>
  <cols>
    <col min="1" max="1" width="9.140625" style="8" customWidth="1"/>
    <col min="2" max="2" width="25.00390625" style="8" customWidth="1"/>
    <col min="3" max="7" width="13.8515625" style="8" customWidth="1"/>
    <col min="8" max="8" width="13.7109375" style="29" customWidth="1"/>
    <col min="9" max="9" width="13.57421875" style="8" customWidth="1"/>
    <col min="10" max="10" width="11.00390625" style="8" bestFit="1" customWidth="1"/>
    <col min="11" max="16384" width="9.140625" style="8" customWidth="1"/>
  </cols>
  <sheetData>
    <row r="1" spans="6:9" s="6" customFormat="1" ht="68.25" customHeight="1">
      <c r="F1" s="423" t="s">
        <v>81</v>
      </c>
      <c r="G1" s="423"/>
      <c r="H1" s="423"/>
      <c r="I1" s="423"/>
    </row>
    <row r="2" spans="1:8" s="22" customFormat="1" ht="15.75" customHeight="1">
      <c r="A2" s="425"/>
      <c r="B2" s="425"/>
      <c r="C2" s="425"/>
      <c r="D2" s="425"/>
      <c r="E2" s="30"/>
      <c r="H2" s="32"/>
    </row>
    <row r="3" spans="1:9" s="1" customFormat="1" ht="12.75">
      <c r="A3" s="430" t="s">
        <v>39</v>
      </c>
      <c r="B3" s="430"/>
      <c r="C3" s="430"/>
      <c r="D3" s="430"/>
      <c r="E3" s="430"/>
      <c r="F3" s="430"/>
      <c r="G3" s="430"/>
      <c r="H3" s="430"/>
      <c r="I3" s="430"/>
    </row>
    <row r="4" spans="1:9" s="1" customFormat="1" ht="12.75">
      <c r="A4" s="430" t="s">
        <v>231</v>
      </c>
      <c r="B4" s="430"/>
      <c r="C4" s="430"/>
      <c r="D4" s="430"/>
      <c r="E4" s="430"/>
      <c r="F4" s="430"/>
      <c r="G4" s="430"/>
      <c r="H4" s="430"/>
      <c r="I4" s="430"/>
    </row>
    <row r="5" spans="1:9" s="12" customFormat="1" ht="12.75">
      <c r="A5" s="433" t="s">
        <v>47</v>
      </c>
      <c r="B5" s="433"/>
      <c r="C5" s="433"/>
      <c r="D5" s="433"/>
      <c r="E5" s="433"/>
      <c r="F5" s="433"/>
      <c r="G5" s="433"/>
      <c r="H5" s="433"/>
      <c r="I5" s="433"/>
    </row>
    <row r="7" spans="3:9" s="126" customFormat="1" ht="12.75">
      <c r="C7" s="127"/>
      <c r="D7" s="127" t="s">
        <v>233</v>
      </c>
      <c r="H7" s="89"/>
      <c r="I7" s="41"/>
    </row>
    <row r="8" spans="1:9" s="22" customFormat="1" ht="12.75">
      <c r="A8" s="8"/>
      <c r="B8" s="8"/>
      <c r="C8" s="128"/>
      <c r="D8" s="122"/>
      <c r="E8" s="122"/>
      <c r="F8" s="122"/>
      <c r="H8" s="130"/>
      <c r="I8" s="44"/>
    </row>
    <row r="9" spans="4:9" s="123" customFormat="1" ht="12.75">
      <c r="D9" s="432" t="s">
        <v>69</v>
      </c>
      <c r="E9" s="432"/>
      <c r="F9" s="129" t="s">
        <v>31</v>
      </c>
      <c r="H9" s="125"/>
      <c r="I9" s="131"/>
    </row>
    <row r="10" spans="4:8" s="123" customFormat="1" ht="0.75" customHeight="1">
      <c r="D10" s="124"/>
      <c r="E10" s="124"/>
      <c r="F10" s="124"/>
      <c r="H10" s="125"/>
    </row>
    <row r="11" spans="1:9" s="1" customFormat="1" ht="12.75">
      <c r="A11" s="35"/>
      <c r="B11" s="35"/>
      <c r="C11" s="35"/>
      <c r="D11" s="87"/>
      <c r="E11" s="41" t="s">
        <v>194</v>
      </c>
      <c r="F11" s="87"/>
      <c r="G11" s="35"/>
      <c r="H11" s="88"/>
      <c r="I11" s="35"/>
    </row>
    <row r="12" spans="1:9" s="1" customFormat="1" ht="12.75">
      <c r="A12" s="35"/>
      <c r="B12" s="35"/>
      <c r="C12" s="35"/>
      <c r="D12" s="87"/>
      <c r="E12" s="41" t="s">
        <v>195</v>
      </c>
      <c r="F12" s="87"/>
      <c r="G12" s="35"/>
      <c r="H12" s="88"/>
      <c r="I12" s="35"/>
    </row>
    <row r="13" spans="1:9" s="1" customFormat="1" ht="12.75">
      <c r="A13" s="35"/>
      <c r="B13" s="35"/>
      <c r="C13" s="41" t="s">
        <v>32</v>
      </c>
      <c r="D13" s="41" t="s">
        <v>32</v>
      </c>
      <c r="E13" s="41" t="s">
        <v>196</v>
      </c>
      <c r="F13" s="41" t="s">
        <v>33</v>
      </c>
      <c r="G13" s="41"/>
      <c r="H13" s="89" t="s">
        <v>71</v>
      </c>
      <c r="I13" s="41" t="s">
        <v>35</v>
      </c>
    </row>
    <row r="14" spans="1:9" s="1" customFormat="1" ht="13.5" thickBot="1">
      <c r="A14" s="35"/>
      <c r="B14" s="35"/>
      <c r="C14" s="90" t="s">
        <v>34</v>
      </c>
      <c r="D14" s="90" t="s">
        <v>44</v>
      </c>
      <c r="E14" s="90" t="s">
        <v>206</v>
      </c>
      <c r="F14" s="90" t="s">
        <v>197</v>
      </c>
      <c r="G14" s="90" t="s">
        <v>70</v>
      </c>
      <c r="H14" s="91" t="s">
        <v>72</v>
      </c>
      <c r="I14" s="90" t="s">
        <v>73</v>
      </c>
    </row>
    <row r="15" spans="1:9" ht="12.75">
      <c r="A15" s="39"/>
      <c r="B15" s="39"/>
      <c r="C15" s="46" t="s">
        <v>19</v>
      </c>
      <c r="D15" s="46" t="s">
        <v>19</v>
      </c>
      <c r="E15" s="46" t="s">
        <v>19</v>
      </c>
      <c r="F15" s="46" t="s">
        <v>19</v>
      </c>
      <c r="G15" s="46" t="s">
        <v>19</v>
      </c>
      <c r="H15" s="49" t="s">
        <v>19</v>
      </c>
      <c r="I15" s="46" t="s">
        <v>19</v>
      </c>
    </row>
    <row r="16" spans="1:9" ht="12.75">
      <c r="A16" s="102"/>
      <c r="B16" s="102"/>
      <c r="C16" s="46"/>
      <c r="D16" s="46"/>
      <c r="E16" s="46"/>
      <c r="F16" s="46"/>
      <c r="G16" s="46"/>
      <c r="H16" s="49"/>
      <c r="I16" s="46"/>
    </row>
    <row r="17" spans="1:9" ht="12.75">
      <c r="A17" s="39"/>
      <c r="B17" s="39"/>
      <c r="C17" s="46"/>
      <c r="D17" s="46"/>
      <c r="E17" s="46"/>
      <c r="F17" s="46"/>
      <c r="G17" s="46"/>
      <c r="H17" s="49"/>
      <c r="I17" s="46"/>
    </row>
    <row r="18" spans="1:9" ht="12.75">
      <c r="A18" s="35" t="s">
        <v>234</v>
      </c>
      <c r="B18" s="35"/>
      <c r="C18" s="136">
        <v>10000000</v>
      </c>
      <c r="D18" s="136">
        <v>7880695</v>
      </c>
      <c r="E18" s="136">
        <v>0</v>
      </c>
      <c r="F18" s="136">
        <v>9176515</v>
      </c>
      <c r="G18" s="136">
        <f>SUM(C18:F18)</f>
        <v>27057210</v>
      </c>
      <c r="H18" s="137">
        <v>0</v>
      </c>
      <c r="I18" s="138">
        <f>+G18+H18</f>
        <v>27057210</v>
      </c>
    </row>
    <row r="19" spans="1:9" ht="12.75">
      <c r="A19" s="39"/>
      <c r="B19" s="39"/>
      <c r="C19" s="136"/>
      <c r="D19" s="136"/>
      <c r="E19" s="136"/>
      <c r="F19" s="136"/>
      <c r="G19" s="136"/>
      <c r="H19" s="139"/>
      <c r="I19" s="138"/>
    </row>
    <row r="20" spans="1:9" ht="12.75">
      <c r="A20" s="39" t="s">
        <v>134</v>
      </c>
      <c r="B20" s="39"/>
      <c r="C20" s="136">
        <v>0</v>
      </c>
      <c r="D20" s="136">
        <v>0</v>
      </c>
      <c r="E20" s="136">
        <v>0</v>
      </c>
      <c r="F20" s="136">
        <v>4343196</v>
      </c>
      <c r="G20" s="136">
        <f>SUM(C20:F20)</f>
        <v>4343196</v>
      </c>
      <c r="H20" s="137">
        <v>0</v>
      </c>
      <c r="I20" s="138">
        <f>+G20+H20</f>
        <v>4343196</v>
      </c>
    </row>
    <row r="21" spans="1:9" ht="12.75">
      <c r="A21" s="39"/>
      <c r="B21" s="39"/>
      <c r="C21" s="136"/>
      <c r="D21" s="136"/>
      <c r="E21" s="136"/>
      <c r="F21" s="136"/>
      <c r="G21" s="136">
        <f>SUM(C21:F21)</f>
        <v>0</v>
      </c>
      <c r="H21" s="139"/>
      <c r="I21" s="138">
        <f>+G21+H21</f>
        <v>0</v>
      </c>
    </row>
    <row r="22" spans="1:9" ht="12.75">
      <c r="A22" s="39"/>
      <c r="B22" s="39"/>
      <c r="C22" s="136"/>
      <c r="D22" s="136"/>
      <c r="E22" s="136"/>
      <c r="F22" s="136"/>
      <c r="G22" s="136"/>
      <c r="H22" s="139"/>
      <c r="I22" s="138"/>
    </row>
    <row r="23" spans="1:9" ht="12.75">
      <c r="A23" s="86" t="s">
        <v>236</v>
      </c>
      <c r="B23" s="35"/>
      <c r="C23" s="140">
        <f aca="true" t="shared" si="0" ref="C23:I23">SUM(C18:C22)</f>
        <v>10000000</v>
      </c>
      <c r="D23" s="140">
        <f t="shared" si="0"/>
        <v>7880695</v>
      </c>
      <c r="E23" s="140">
        <f t="shared" si="0"/>
        <v>0</v>
      </c>
      <c r="F23" s="140">
        <f t="shared" si="0"/>
        <v>13519711</v>
      </c>
      <c r="G23" s="140">
        <f t="shared" si="0"/>
        <v>31400406</v>
      </c>
      <c r="H23" s="141">
        <f t="shared" si="0"/>
        <v>0</v>
      </c>
      <c r="I23" s="140">
        <f t="shared" si="0"/>
        <v>31400406</v>
      </c>
    </row>
    <row r="24" spans="1:9" ht="3" customHeight="1" thickBot="1">
      <c r="A24" s="39"/>
      <c r="B24" s="39"/>
      <c r="C24" s="132"/>
      <c r="D24" s="132"/>
      <c r="E24" s="132"/>
      <c r="F24" s="132"/>
      <c r="G24" s="132"/>
      <c r="H24" s="133"/>
      <c r="I24" s="132"/>
    </row>
    <row r="25" spans="1:9" ht="12.75">
      <c r="A25" s="39"/>
      <c r="B25" s="39"/>
      <c r="C25" s="39"/>
      <c r="D25" s="39"/>
      <c r="E25" s="39"/>
      <c r="F25" s="39"/>
      <c r="G25" s="39"/>
      <c r="H25" s="93"/>
      <c r="I25" s="39"/>
    </row>
    <row r="26" spans="1:9" ht="12.75">
      <c r="A26" s="102"/>
      <c r="B26" s="39"/>
      <c r="C26" s="39"/>
      <c r="D26" s="39"/>
      <c r="E26" s="39"/>
      <c r="F26" s="39"/>
      <c r="G26" s="39"/>
      <c r="H26" s="93"/>
      <c r="I26" s="39"/>
    </row>
    <row r="27" spans="1:9" ht="12.75">
      <c r="A27" s="39"/>
      <c r="B27" s="39"/>
      <c r="C27" s="39"/>
      <c r="D27" s="39"/>
      <c r="E27" s="39"/>
      <c r="F27" s="39"/>
      <c r="G27" s="39"/>
      <c r="H27" s="93"/>
      <c r="I27" s="39"/>
    </row>
    <row r="28" spans="1:10" ht="12.75">
      <c r="A28" s="35" t="s">
        <v>235</v>
      </c>
      <c r="B28" s="39"/>
      <c r="C28" s="48">
        <f>+C23</f>
        <v>10000000</v>
      </c>
      <c r="D28" s="48">
        <v>8394528</v>
      </c>
      <c r="E28" s="48">
        <v>-9315</v>
      </c>
      <c r="F28" s="48">
        <v>15390699</v>
      </c>
      <c r="G28" s="48">
        <f>SUM(C28:F28)</f>
        <v>33775912</v>
      </c>
      <c r="H28" s="92">
        <v>0</v>
      </c>
      <c r="I28" s="40">
        <f>SUM(G28:H28)</f>
        <v>33775912</v>
      </c>
      <c r="J28" s="48"/>
    </row>
    <row r="29" spans="1:9" ht="12.75">
      <c r="A29" s="39"/>
      <c r="B29" s="39"/>
      <c r="C29" s="48"/>
      <c r="D29" s="48"/>
      <c r="E29" s="48"/>
      <c r="F29" s="70"/>
      <c r="G29" s="48"/>
      <c r="H29" s="93"/>
      <c r="I29" s="39"/>
    </row>
    <row r="30" spans="1:10" ht="12.75">
      <c r="A30" s="39" t="s">
        <v>134</v>
      </c>
      <c r="B30" s="39"/>
      <c r="C30" s="48">
        <v>0</v>
      </c>
      <c r="D30" s="48">
        <v>0</v>
      </c>
      <c r="E30" s="48">
        <v>0</v>
      </c>
      <c r="F30" s="70">
        <v>-2973727</v>
      </c>
      <c r="G30" s="70">
        <f>SUM(C30:F30)</f>
        <v>-2973727</v>
      </c>
      <c r="H30" s="116">
        <f>+'IS'!H42</f>
        <v>116293</v>
      </c>
      <c r="I30" s="94">
        <f>SUM(G30:H30)</f>
        <v>-2857434</v>
      </c>
      <c r="J30" s="11"/>
    </row>
    <row r="31" spans="1:10" ht="12.75">
      <c r="A31" s="39"/>
      <c r="B31" s="39"/>
      <c r="C31" s="48"/>
      <c r="D31" s="48"/>
      <c r="E31" s="48"/>
      <c r="F31" s="70"/>
      <c r="G31" s="70"/>
      <c r="H31" s="93"/>
      <c r="I31" s="94"/>
      <c r="J31" s="11"/>
    </row>
    <row r="32" spans="1:10" ht="12.75">
      <c r="A32" s="39" t="s">
        <v>174</v>
      </c>
      <c r="B32" s="39"/>
      <c r="C32" s="48"/>
      <c r="D32" s="48"/>
      <c r="E32" s="70">
        <f>+E36-E28</f>
        <v>-10181</v>
      </c>
      <c r="F32" s="70"/>
      <c r="G32" s="70">
        <f>SUM(C32:F32)</f>
        <v>-10181</v>
      </c>
      <c r="H32" s="92">
        <v>0</v>
      </c>
      <c r="I32" s="40">
        <f>SUM(G32:H32)</f>
        <v>-10181</v>
      </c>
      <c r="J32" s="11"/>
    </row>
    <row r="33" spans="1:10" ht="12.75">
      <c r="A33" s="39"/>
      <c r="B33" s="39"/>
      <c r="C33" s="48"/>
      <c r="D33" s="48"/>
      <c r="E33" s="48"/>
      <c r="F33" s="70"/>
      <c r="G33" s="70"/>
      <c r="H33" s="92"/>
      <c r="I33" s="94"/>
      <c r="J33" s="11"/>
    </row>
    <row r="34" spans="1:10" ht="12.75">
      <c r="A34" s="39" t="s">
        <v>274</v>
      </c>
      <c r="B34" s="39"/>
      <c r="C34" s="48">
        <v>0</v>
      </c>
      <c r="D34" s="48">
        <v>0</v>
      </c>
      <c r="E34" s="48">
        <v>0</v>
      </c>
      <c r="F34" s="70">
        <v>0</v>
      </c>
      <c r="G34" s="70">
        <f>SUM(C34:F34)</f>
        <v>0</v>
      </c>
      <c r="H34" s="92">
        <f>+H36-H30</f>
        <v>725921.72</v>
      </c>
      <c r="I34" s="40">
        <f>SUM(G34:H34)</f>
        <v>725921.72</v>
      </c>
      <c r="J34" s="11"/>
    </row>
    <row r="35" spans="1:9" ht="12.75">
      <c r="A35" s="39"/>
      <c r="B35" s="39"/>
      <c r="C35" s="48"/>
      <c r="D35" s="48"/>
      <c r="E35" s="48"/>
      <c r="F35" s="48"/>
      <c r="G35" s="48"/>
      <c r="H35" s="93"/>
      <c r="I35" s="40"/>
    </row>
    <row r="36" spans="1:9" ht="12.75" customHeight="1">
      <c r="A36" s="86" t="s">
        <v>237</v>
      </c>
      <c r="B36" s="59"/>
      <c r="C36" s="95">
        <f aca="true" t="shared" si="1" ref="C36:I36">SUM(C28:C35)</f>
        <v>10000000</v>
      </c>
      <c r="D36" s="95">
        <f t="shared" si="1"/>
        <v>8394528</v>
      </c>
      <c r="E36" s="95">
        <f>+'BS'!D42</f>
        <v>-19496</v>
      </c>
      <c r="F36" s="95">
        <f t="shared" si="1"/>
        <v>12416972</v>
      </c>
      <c r="G36" s="95">
        <f t="shared" si="1"/>
        <v>30792004</v>
      </c>
      <c r="H36" s="95">
        <f>+'BS'!D45</f>
        <v>842214.72</v>
      </c>
      <c r="I36" s="95">
        <f t="shared" si="1"/>
        <v>31634218.72</v>
      </c>
    </row>
    <row r="37" spans="1:9" ht="3" customHeight="1" thickBot="1">
      <c r="A37" s="59"/>
      <c r="B37" s="59"/>
      <c r="C37" s="134"/>
      <c r="D37" s="134"/>
      <c r="E37" s="134"/>
      <c r="F37" s="134"/>
      <c r="G37" s="134"/>
      <c r="H37" s="135"/>
      <c r="I37" s="134"/>
    </row>
    <row r="38" spans="1:9" ht="12.75">
      <c r="A38" s="59"/>
      <c r="B38" s="59"/>
      <c r="C38" s="104"/>
      <c r="D38" s="104"/>
      <c r="E38" s="105"/>
      <c r="F38" s="105"/>
      <c r="G38" s="104"/>
      <c r="H38" s="106"/>
      <c r="I38" s="105"/>
    </row>
    <row r="39" spans="1:9" ht="12.75">
      <c r="A39" s="33" t="s">
        <v>127</v>
      </c>
      <c r="B39" s="34"/>
      <c r="C39" s="107"/>
      <c r="D39" s="107"/>
      <c r="E39" s="107"/>
      <c r="F39" s="104"/>
      <c r="G39" s="107"/>
      <c r="H39" s="106"/>
      <c r="I39" s="108"/>
    </row>
    <row r="40" spans="1:9" ht="9.75" customHeight="1">
      <c r="A40" s="431" t="s">
        <v>187</v>
      </c>
      <c r="B40" s="431"/>
      <c r="C40" s="431"/>
      <c r="D40" s="431"/>
      <c r="E40" s="431"/>
      <c r="F40" s="431"/>
      <c r="G40" s="431"/>
      <c r="H40" s="431"/>
      <c r="I40" s="431"/>
    </row>
    <row r="41" spans="1:9" ht="12.75">
      <c r="A41" s="431"/>
      <c r="B41" s="431"/>
      <c r="C41" s="431"/>
      <c r="D41" s="431"/>
      <c r="E41" s="431"/>
      <c r="F41" s="431"/>
      <c r="G41" s="431"/>
      <c r="H41" s="431"/>
      <c r="I41" s="431"/>
    </row>
    <row r="42" spans="1:7" ht="12.75">
      <c r="A42" s="27"/>
      <c r="B42" s="27"/>
      <c r="C42" s="27"/>
      <c r="D42" s="27"/>
      <c r="E42" s="27"/>
      <c r="F42" s="27"/>
      <c r="G42" s="27"/>
    </row>
    <row r="43" spans="1:9" ht="13.5" customHeight="1">
      <c r="A43" s="11"/>
      <c r="B43" s="11"/>
      <c r="C43" s="11"/>
      <c r="D43" s="11"/>
      <c r="E43" s="11"/>
      <c r="F43" s="13"/>
      <c r="G43" s="11"/>
      <c r="I43" s="9">
        <f>+I36-'BS'!D47</f>
        <v>0</v>
      </c>
    </row>
    <row r="44" spans="3:6" ht="12.75">
      <c r="C44" s="21"/>
      <c r="D44" s="21"/>
      <c r="E44" s="21"/>
      <c r="F44" s="21"/>
    </row>
    <row r="45" spans="3:6" ht="12.75">
      <c r="C45" s="9"/>
      <c r="D45" s="24"/>
      <c r="E45" s="24"/>
      <c r="F45" s="9"/>
    </row>
    <row r="47" ht="12.75">
      <c r="F47" s="9"/>
    </row>
  </sheetData>
  <sheetProtection/>
  <mergeCells count="7">
    <mergeCell ref="F1:I1"/>
    <mergeCell ref="A2:D2"/>
    <mergeCell ref="A40:I41"/>
    <mergeCell ref="D9:E9"/>
    <mergeCell ref="A3:I3"/>
    <mergeCell ref="A4:I4"/>
    <mergeCell ref="A5:I5"/>
  </mergeCells>
  <printOptions horizontalCentered="1"/>
  <pageMargins left="0.3937007874015748" right="0.3937007874015748" top="0.5905511811023623" bottom="0.2362204724409449" header="0.5118110236220472" footer="0.5118110236220472"/>
  <pageSetup horizontalDpi="600" verticalDpi="600" orientation="landscape" paperSize="9" scale="77" r:id="rId2"/>
  <headerFooter alignWithMargins="0">
    <oddFooter>&amp;L&amp;"Arial,Italic"&amp;8&amp;D&amp;C&amp;"Arial,Italic"&amp;8Page &amp;P&amp;R&amp;"Arial,Italic"&amp;8&amp;F-&amp;A</oddFooter>
  </headerFooter>
  <drawing r:id="rId1"/>
</worksheet>
</file>

<file path=xl/worksheets/sheet4.xml><?xml version="1.0" encoding="utf-8"?>
<worksheet xmlns="http://schemas.openxmlformats.org/spreadsheetml/2006/main" xmlns:r="http://schemas.openxmlformats.org/officeDocument/2006/relationships">
  <dimension ref="A1:H75"/>
  <sheetViews>
    <sheetView view="pageBreakPreview" zoomScaleSheetLayoutView="100" zoomScalePageLayoutView="0" workbookViewId="0" topLeftCell="A4">
      <selection activeCell="A6" sqref="A6"/>
    </sheetView>
  </sheetViews>
  <sheetFormatPr defaultColWidth="4.7109375" defaultRowHeight="12.75"/>
  <cols>
    <col min="1" max="1" width="26.28125" style="23" customWidth="1"/>
    <col min="2" max="2" width="33.140625" style="23" customWidth="1"/>
    <col min="3" max="3" width="18.28125" style="14" customWidth="1"/>
    <col min="4" max="4" width="3.00390625" style="23" customWidth="1"/>
    <col min="5" max="5" width="21.140625" style="23" customWidth="1"/>
    <col min="6" max="6" width="10.28125" style="23" bestFit="1" customWidth="1"/>
    <col min="7" max="16384" width="4.7109375" style="23" customWidth="1"/>
  </cols>
  <sheetData>
    <row r="1" spans="3:8" s="28" customFormat="1" ht="68.25" customHeight="1">
      <c r="C1" s="251"/>
      <c r="E1" s="423" t="s">
        <v>81</v>
      </c>
      <c r="F1" s="423"/>
      <c r="G1" s="423"/>
      <c r="H1" s="423"/>
    </row>
    <row r="2" spans="1:4" s="22" customFormat="1" ht="15.75" customHeight="1">
      <c r="A2" s="425"/>
      <c r="B2" s="425"/>
      <c r="C2" s="425"/>
      <c r="D2" s="425"/>
    </row>
    <row r="3" spans="1:5" s="36" customFormat="1" ht="12">
      <c r="A3" s="433" t="s">
        <v>40</v>
      </c>
      <c r="B3" s="433"/>
      <c r="C3" s="433"/>
      <c r="D3" s="433"/>
      <c r="E3" s="433"/>
    </row>
    <row r="4" spans="1:5" s="36" customFormat="1" ht="12">
      <c r="A4" s="430" t="s">
        <v>232</v>
      </c>
      <c r="B4" s="430"/>
      <c r="C4" s="430"/>
      <c r="D4" s="430"/>
      <c r="E4" s="430"/>
    </row>
    <row r="5" spans="1:5" s="36" customFormat="1" ht="12">
      <c r="A5" s="433" t="s">
        <v>47</v>
      </c>
      <c r="B5" s="433"/>
      <c r="C5" s="433"/>
      <c r="D5" s="433"/>
      <c r="E5" s="433"/>
    </row>
    <row r="6" spans="3:5" s="36" customFormat="1" ht="12">
      <c r="C6" s="89"/>
      <c r="E6" s="88"/>
    </row>
    <row r="7" spans="2:5" s="36" customFormat="1" ht="12">
      <c r="B7" s="96"/>
      <c r="C7" s="89" t="s">
        <v>221</v>
      </c>
      <c r="E7" s="88" t="s">
        <v>222</v>
      </c>
    </row>
    <row r="8" spans="1:5" s="51" customFormat="1" ht="12">
      <c r="A8" s="246"/>
      <c r="B8" s="36"/>
      <c r="C8" s="89" t="s">
        <v>215</v>
      </c>
      <c r="D8" s="36"/>
      <c r="E8" s="88" t="s">
        <v>215</v>
      </c>
    </row>
    <row r="9" spans="3:5" s="51" customFormat="1" ht="12.75" thickBot="1">
      <c r="C9" s="111" t="s">
        <v>226</v>
      </c>
      <c r="D9" s="62"/>
      <c r="E9" s="43" t="s">
        <v>225</v>
      </c>
    </row>
    <row r="10" spans="3:5" s="51" customFormat="1" ht="12">
      <c r="C10" s="49" t="s">
        <v>19</v>
      </c>
      <c r="E10" s="97" t="s">
        <v>19</v>
      </c>
    </row>
    <row r="11" spans="1:5" s="51" customFormat="1" ht="12">
      <c r="A11" s="53"/>
      <c r="B11" s="53"/>
      <c r="C11" s="53"/>
      <c r="D11" s="53"/>
      <c r="E11" s="53"/>
    </row>
    <row r="12" spans="1:5" s="51" customFormat="1" ht="12">
      <c r="A12" s="85" t="s">
        <v>27</v>
      </c>
      <c r="B12" s="85"/>
      <c r="C12" s="53"/>
      <c r="D12" s="53"/>
      <c r="E12" s="53"/>
    </row>
    <row r="13" spans="1:5" s="51" customFormat="1" ht="12">
      <c r="A13" s="53" t="s">
        <v>46</v>
      </c>
      <c r="B13" s="53"/>
      <c r="C13" s="53">
        <f>+'IS'!H31</f>
        <v>-2530601</v>
      </c>
      <c r="D13" s="53"/>
      <c r="E13" s="49">
        <v>4401771</v>
      </c>
    </row>
    <row r="14" spans="1:5" s="51" customFormat="1" ht="12">
      <c r="A14" s="53"/>
      <c r="B14" s="53"/>
      <c r="C14" s="53"/>
      <c r="D14" s="53"/>
      <c r="E14" s="53"/>
    </row>
    <row r="15" spans="1:5" s="51" customFormat="1" ht="12">
      <c r="A15" s="53" t="s">
        <v>128</v>
      </c>
      <c r="B15" s="53"/>
      <c r="C15" s="53"/>
      <c r="D15" s="53"/>
      <c r="E15" s="53"/>
    </row>
    <row r="16" spans="1:5" s="51" customFormat="1" ht="12">
      <c r="A16" s="53" t="s">
        <v>16</v>
      </c>
      <c r="B16" s="53"/>
      <c r="C16" s="53">
        <v>839916</v>
      </c>
      <c r="D16" s="53"/>
      <c r="E16" s="49">
        <v>1155883</v>
      </c>
    </row>
    <row r="17" spans="1:5" s="51" customFormat="1" ht="12">
      <c r="A17" s="53" t="s">
        <v>17</v>
      </c>
      <c r="B17" s="53"/>
      <c r="C17" s="53">
        <v>756736</v>
      </c>
      <c r="D17" s="53"/>
      <c r="E17" s="49">
        <v>413455</v>
      </c>
    </row>
    <row r="18" spans="1:5" s="51" customFormat="1" ht="12">
      <c r="A18" s="53" t="s">
        <v>173</v>
      </c>
      <c r="B18" s="53"/>
      <c r="C18" s="53">
        <v>4814</v>
      </c>
      <c r="D18" s="53"/>
      <c r="E18" s="49">
        <v>-10583</v>
      </c>
    </row>
    <row r="19" spans="1:5" s="51" customFormat="1" ht="12">
      <c r="A19" s="53" t="s">
        <v>216</v>
      </c>
      <c r="B19" s="53"/>
      <c r="C19" s="53">
        <v>-12460</v>
      </c>
      <c r="D19" s="53"/>
      <c r="E19" s="49">
        <v>-36870</v>
      </c>
    </row>
    <row r="20" spans="1:5" s="51" customFormat="1" ht="12">
      <c r="A20" s="53" t="s">
        <v>28</v>
      </c>
      <c r="B20" s="53"/>
      <c r="C20" s="69">
        <v>28509</v>
      </c>
      <c r="D20" s="69"/>
      <c r="E20" s="66">
        <v>18172</v>
      </c>
    </row>
    <row r="21" spans="1:5" s="51" customFormat="1" ht="12">
      <c r="A21" s="65" t="s">
        <v>220</v>
      </c>
      <c r="B21" s="65"/>
      <c r="C21" s="65">
        <v>-86255</v>
      </c>
      <c r="D21" s="65"/>
      <c r="E21" s="57">
        <v>0</v>
      </c>
    </row>
    <row r="22" spans="1:5" s="51" customFormat="1" ht="12">
      <c r="A22" s="53" t="s">
        <v>29</v>
      </c>
      <c r="B22" s="53"/>
      <c r="C22" s="53">
        <f>SUM(C13:C21)</f>
        <v>-999341</v>
      </c>
      <c r="D22" s="53"/>
      <c r="E22" s="53">
        <f>SUM(E13:E21)</f>
        <v>5941828</v>
      </c>
    </row>
    <row r="23" spans="1:5" s="51" customFormat="1" ht="12">
      <c r="A23" s="53"/>
      <c r="B23" s="53"/>
      <c r="C23" s="53"/>
      <c r="D23" s="53"/>
      <c r="E23" s="53"/>
    </row>
    <row r="24" spans="1:5" s="51" customFormat="1" ht="12">
      <c r="A24" s="53" t="s">
        <v>129</v>
      </c>
      <c r="B24" s="53"/>
      <c r="C24" s="69"/>
      <c r="D24" s="53"/>
      <c r="E24" s="69"/>
    </row>
    <row r="25" spans="1:5" s="51" customFormat="1" ht="12">
      <c r="A25" s="53" t="s">
        <v>164</v>
      </c>
      <c r="B25" s="53"/>
      <c r="C25" s="69">
        <f>2552372-63955</f>
        <v>2488417</v>
      </c>
      <c r="D25" s="69"/>
      <c r="E25" s="66">
        <v>-5218697</v>
      </c>
    </row>
    <row r="26" spans="1:5" s="51" customFormat="1" ht="12">
      <c r="A26" s="53" t="s">
        <v>198</v>
      </c>
      <c r="B26" s="53"/>
      <c r="C26" s="69">
        <v>791871</v>
      </c>
      <c r="D26" s="69"/>
      <c r="E26" s="66">
        <v>0</v>
      </c>
    </row>
    <row r="27" spans="1:5" s="51" customFormat="1" ht="12">
      <c r="A27" s="53" t="s">
        <v>166</v>
      </c>
      <c r="B27" s="53"/>
      <c r="C27" s="69">
        <f>-358503+1810447-11797</f>
        <v>1440147</v>
      </c>
      <c r="D27" s="69"/>
      <c r="E27" s="66">
        <v>2162225</v>
      </c>
    </row>
    <row r="28" spans="1:7" s="51" customFormat="1" ht="12">
      <c r="A28" s="53" t="s">
        <v>303</v>
      </c>
      <c r="B28" s="53"/>
      <c r="C28" s="69">
        <v>2393</v>
      </c>
      <c r="D28" s="69"/>
      <c r="E28" s="66">
        <v>0</v>
      </c>
      <c r="G28" s="307"/>
    </row>
    <row r="29" spans="1:7" s="51" customFormat="1" ht="12">
      <c r="A29" s="65"/>
      <c r="B29" s="65"/>
      <c r="C29" s="65"/>
      <c r="D29" s="65"/>
      <c r="E29" s="65"/>
      <c r="G29" s="307"/>
    </row>
    <row r="30" spans="1:5" s="51" customFormat="1" ht="12">
      <c r="A30" s="53" t="s">
        <v>207</v>
      </c>
      <c r="B30" s="53"/>
      <c r="C30" s="53">
        <f>SUM(C22:C29)</f>
        <v>3723487</v>
      </c>
      <c r="D30" s="53"/>
      <c r="E30" s="53">
        <f>SUM(E22:E29)</f>
        <v>2885356</v>
      </c>
    </row>
    <row r="31" spans="1:5" s="51" customFormat="1" ht="12">
      <c r="A31" s="99" t="s">
        <v>217</v>
      </c>
      <c r="B31" s="53"/>
      <c r="C31" s="53">
        <v>-6676</v>
      </c>
      <c r="D31" s="53"/>
      <c r="E31" s="53">
        <v>-3514</v>
      </c>
    </row>
    <row r="32" spans="1:5" s="51" customFormat="1" ht="12">
      <c r="A32" s="53" t="s">
        <v>216</v>
      </c>
      <c r="B32" s="53"/>
      <c r="C32" s="53">
        <v>12460</v>
      </c>
      <c r="D32" s="53"/>
      <c r="E32" s="53">
        <v>36870</v>
      </c>
    </row>
    <row r="33" spans="1:5" s="51" customFormat="1" ht="12">
      <c r="A33" s="99" t="s">
        <v>167</v>
      </c>
      <c r="B33" s="53"/>
      <c r="C33" s="53">
        <v>-213394</v>
      </c>
      <c r="D33" s="53"/>
      <c r="E33" s="49">
        <v>-42575</v>
      </c>
    </row>
    <row r="34" spans="1:5" s="51" customFormat="1" ht="12">
      <c r="A34" s="99"/>
      <c r="B34" s="53"/>
      <c r="C34" s="53"/>
      <c r="D34" s="53"/>
      <c r="E34" s="49"/>
    </row>
    <row r="35" spans="1:5" s="51" customFormat="1" ht="12">
      <c r="A35" s="121" t="s">
        <v>130</v>
      </c>
      <c r="B35" s="121"/>
      <c r="C35" s="121">
        <f>SUM(C30:C34)</f>
        <v>3515877</v>
      </c>
      <c r="D35" s="121"/>
      <c r="E35" s="121">
        <f>SUM(E30:E34)</f>
        <v>2876137</v>
      </c>
    </row>
    <row r="36" spans="1:5" s="51" customFormat="1" ht="12">
      <c r="A36" s="53"/>
      <c r="B36" s="53"/>
      <c r="C36" s="53"/>
      <c r="D36" s="53"/>
      <c r="E36" s="53"/>
    </row>
    <row r="37" spans="1:5" s="51" customFormat="1" ht="12">
      <c r="A37" s="85" t="s">
        <v>41</v>
      </c>
      <c r="B37" s="53"/>
      <c r="C37" s="53"/>
      <c r="D37" s="53"/>
      <c r="E37" s="53"/>
    </row>
    <row r="38" spans="1:5" s="51" customFormat="1" ht="12">
      <c r="A38" s="53" t="s">
        <v>30</v>
      </c>
      <c r="B38" s="53"/>
      <c r="C38" s="69">
        <v>-488005</v>
      </c>
      <c r="D38" s="53"/>
      <c r="E38" s="49">
        <v>-1288970</v>
      </c>
    </row>
    <row r="39" spans="1:5" s="51" customFormat="1" ht="12">
      <c r="A39" s="53" t="s">
        <v>165</v>
      </c>
      <c r="B39" s="53"/>
      <c r="C39" s="69">
        <v>-2678580</v>
      </c>
      <c r="D39" s="53"/>
      <c r="E39" s="49">
        <v>-4023487</v>
      </c>
    </row>
    <row r="40" spans="1:5" s="53" customFormat="1" ht="12">
      <c r="A40" s="53" t="s">
        <v>305</v>
      </c>
      <c r="C40" s="53">
        <v>-2378040</v>
      </c>
      <c r="E40" s="49">
        <v>0</v>
      </c>
    </row>
    <row r="41" spans="1:5" s="51" customFormat="1" ht="12">
      <c r="A41" s="121" t="s">
        <v>42</v>
      </c>
      <c r="B41" s="121"/>
      <c r="C41" s="121">
        <f>SUM(C38:C40)</f>
        <v>-5544625</v>
      </c>
      <c r="D41" s="121"/>
      <c r="E41" s="121">
        <f>SUM(E38:E39)</f>
        <v>-5312457</v>
      </c>
    </row>
    <row r="42" spans="2:5" s="51" customFormat="1" ht="12">
      <c r="B42" s="53"/>
      <c r="C42" s="53"/>
      <c r="D42" s="53"/>
      <c r="E42" s="53"/>
    </row>
    <row r="43" spans="1:5" s="51" customFormat="1" ht="12">
      <c r="A43" s="53"/>
      <c r="B43" s="53"/>
      <c r="C43" s="53"/>
      <c r="D43" s="53"/>
      <c r="E43" s="53"/>
    </row>
    <row r="44" spans="1:3" s="51" customFormat="1" ht="12">
      <c r="A44" s="85" t="s">
        <v>36</v>
      </c>
      <c r="B44" s="53"/>
      <c r="C44" s="53"/>
    </row>
    <row r="45" spans="1:5" s="51" customFormat="1" ht="12">
      <c r="A45" s="53" t="s">
        <v>138</v>
      </c>
      <c r="B45" s="53"/>
      <c r="C45" s="53">
        <v>0</v>
      </c>
      <c r="D45" s="53"/>
      <c r="E45" s="49">
        <v>37782</v>
      </c>
    </row>
    <row r="46" spans="1:5" s="51" customFormat="1" ht="12">
      <c r="A46" s="53" t="s">
        <v>85</v>
      </c>
      <c r="B46" s="53"/>
      <c r="C46" s="53">
        <v>-65671</v>
      </c>
      <c r="D46" s="53"/>
      <c r="E46" s="49">
        <v>-71394</v>
      </c>
    </row>
    <row r="47" spans="1:5" s="101" customFormat="1" ht="12">
      <c r="A47" s="53" t="s">
        <v>86</v>
      </c>
      <c r="B47" s="53"/>
      <c r="C47" s="53">
        <v>0</v>
      </c>
      <c r="D47" s="100"/>
      <c r="E47" s="101">
        <v>-1000000</v>
      </c>
    </row>
    <row r="48" spans="1:5" s="51" customFormat="1" ht="12">
      <c r="A48" s="53" t="s">
        <v>83</v>
      </c>
      <c r="B48" s="53"/>
      <c r="C48" s="53">
        <v>-28509</v>
      </c>
      <c r="D48" s="53"/>
      <c r="E48" s="49">
        <v>-18172</v>
      </c>
    </row>
    <row r="49" spans="1:5" s="51" customFormat="1" ht="12">
      <c r="A49" s="121" t="s">
        <v>208</v>
      </c>
      <c r="B49" s="121"/>
      <c r="C49" s="121">
        <f>SUM(C45:C48)</f>
        <v>-94180</v>
      </c>
      <c r="D49" s="121"/>
      <c r="E49" s="121">
        <f>SUM(E45:E48)</f>
        <v>-1051784</v>
      </c>
    </row>
    <row r="50" spans="1:5" s="51" customFormat="1" ht="12.75" customHeight="1" hidden="1">
      <c r="A50" s="53" t="s">
        <v>131</v>
      </c>
      <c r="B50" s="53"/>
      <c r="C50" s="53">
        <v>-20619</v>
      </c>
      <c r="D50" s="53"/>
      <c r="E50" s="49">
        <v>-11043</v>
      </c>
    </row>
    <row r="51" spans="1:5" s="51" customFormat="1" ht="12.75" customHeight="1" hidden="1">
      <c r="A51" s="53"/>
      <c r="B51" s="53"/>
      <c r="C51" s="98">
        <f>SUM(C45:C47)</f>
        <v>-65671</v>
      </c>
      <c r="D51" s="69"/>
      <c r="E51" s="98">
        <f>SUM(E45:E50)</f>
        <v>-2114611</v>
      </c>
    </row>
    <row r="52" spans="1:5" s="51" customFormat="1" ht="12.75" customHeight="1">
      <c r="A52" s="53"/>
      <c r="B52" s="53"/>
      <c r="C52" s="53"/>
      <c r="D52" s="53"/>
      <c r="E52" s="53"/>
    </row>
    <row r="53" spans="1:6" s="51" customFormat="1" ht="12">
      <c r="A53" s="53"/>
      <c r="B53" s="53"/>
      <c r="C53" s="69"/>
      <c r="D53" s="69"/>
      <c r="E53" s="69"/>
      <c r="F53" s="49"/>
    </row>
    <row r="54" spans="1:5" s="51" customFormat="1" ht="12">
      <c r="A54" s="85" t="s">
        <v>243</v>
      </c>
      <c r="B54" s="85"/>
      <c r="C54" s="53">
        <f>+C49+C41+C35</f>
        <v>-2122928</v>
      </c>
      <c r="D54" s="53"/>
      <c r="E54" s="53">
        <f>+E49+E41+E35</f>
        <v>-3488104</v>
      </c>
    </row>
    <row r="55" spans="1:5" s="51" customFormat="1" ht="12">
      <c r="A55" s="85"/>
      <c r="B55" s="85"/>
      <c r="C55" s="53"/>
      <c r="D55" s="53"/>
      <c r="E55" s="53"/>
    </row>
    <row r="56" spans="1:5" s="51" customFormat="1" ht="12">
      <c r="A56" s="53" t="s">
        <v>314</v>
      </c>
      <c r="B56" s="85"/>
      <c r="C56" s="53">
        <v>-12142</v>
      </c>
      <c r="D56" s="53"/>
      <c r="E56" s="53">
        <v>0</v>
      </c>
    </row>
    <row r="57" spans="1:5" s="51" customFormat="1" ht="12">
      <c r="A57" s="85"/>
      <c r="B57" s="85"/>
      <c r="C57" s="53"/>
      <c r="D57" s="53"/>
      <c r="E57" s="53"/>
    </row>
    <row r="58" spans="1:5" s="53" customFormat="1" ht="12">
      <c r="A58" s="53" t="s">
        <v>244</v>
      </c>
      <c r="C58" s="53">
        <v>1773544</v>
      </c>
      <c r="E58" s="49">
        <v>4947037</v>
      </c>
    </row>
    <row r="59" spans="1:5" s="51" customFormat="1" ht="12.75" thickBot="1">
      <c r="A59" s="142" t="s">
        <v>245</v>
      </c>
      <c r="B59" s="142"/>
      <c r="C59" s="143">
        <f>SUM(C54:C58)</f>
        <v>-361526</v>
      </c>
      <c r="D59" s="143"/>
      <c r="E59" s="143">
        <f>SUM(E54:E58)</f>
        <v>1458933</v>
      </c>
    </row>
    <row r="60" spans="1:5" s="51" customFormat="1" ht="12">
      <c r="A60" s="53"/>
      <c r="B60" s="53"/>
      <c r="C60" s="118"/>
      <c r="D60" s="118"/>
      <c r="E60" s="118"/>
    </row>
    <row r="61" spans="3:5" s="51" customFormat="1" ht="12">
      <c r="C61" s="118"/>
      <c r="D61" s="118"/>
      <c r="E61" s="118"/>
    </row>
    <row r="62" spans="1:5" s="51" customFormat="1" ht="12">
      <c r="A62" s="53"/>
      <c r="B62" s="53"/>
      <c r="C62" s="118"/>
      <c r="D62" s="118"/>
      <c r="E62" s="118"/>
    </row>
    <row r="63" spans="1:5" s="51" customFormat="1" ht="12">
      <c r="A63" s="85" t="s">
        <v>246</v>
      </c>
      <c r="B63" s="53"/>
      <c r="C63" s="118"/>
      <c r="D63" s="119"/>
      <c r="E63" s="119"/>
    </row>
    <row r="64" spans="1:5" s="51" customFormat="1" ht="14.25" customHeight="1">
      <c r="A64" s="53" t="s">
        <v>313</v>
      </c>
      <c r="B64" s="53"/>
      <c r="C64" s="118">
        <v>106912</v>
      </c>
      <c r="D64" s="118"/>
      <c r="E64" s="118">
        <v>0</v>
      </c>
    </row>
    <row r="65" spans="1:5" s="51" customFormat="1" ht="12">
      <c r="A65" s="53" t="s">
        <v>45</v>
      </c>
      <c r="B65" s="53"/>
      <c r="C65" s="144">
        <f>2150+210873</f>
        <v>213023</v>
      </c>
      <c r="D65" s="118"/>
      <c r="E65" s="144">
        <v>1458933</v>
      </c>
    </row>
    <row r="66" spans="1:5" s="51" customFormat="1" ht="12">
      <c r="A66" s="53" t="s">
        <v>312</v>
      </c>
      <c r="B66" s="53"/>
      <c r="C66" s="144">
        <v>-681461</v>
      </c>
      <c r="D66" s="118"/>
      <c r="E66" s="144">
        <v>0</v>
      </c>
    </row>
    <row r="67" spans="1:5" s="51" customFormat="1" ht="12.75" thickBot="1">
      <c r="A67" s="142" t="s">
        <v>245</v>
      </c>
      <c r="B67" s="142"/>
      <c r="C67" s="117">
        <f>SUM(C64:C66)</f>
        <v>-361526</v>
      </c>
      <c r="D67" s="117"/>
      <c r="E67" s="117">
        <f>SUM(E64:E66)</f>
        <v>1458933</v>
      </c>
    </row>
    <row r="68" spans="1:5" s="51" customFormat="1" ht="12">
      <c r="A68" s="53"/>
      <c r="C68" s="118">
        <f>+C59-C67</f>
        <v>0</v>
      </c>
      <c r="D68" s="119"/>
      <c r="E68" s="118">
        <f>+E59-E67</f>
        <v>0</v>
      </c>
    </row>
    <row r="69" s="51" customFormat="1" ht="12.75" customHeight="1">
      <c r="C69" s="281"/>
    </row>
    <row r="70" spans="1:5" ht="12.75" customHeight="1">
      <c r="A70" s="17" t="s">
        <v>127</v>
      </c>
      <c r="B70" s="31"/>
      <c r="C70" s="31"/>
      <c r="D70" s="31"/>
      <c r="E70" s="31"/>
    </row>
    <row r="71" spans="1:5" ht="29.25" customHeight="1">
      <c r="A71" s="434" t="s">
        <v>188</v>
      </c>
      <c r="B71" s="434"/>
      <c r="C71" s="434"/>
      <c r="D71" s="434"/>
      <c r="E71" s="434"/>
    </row>
    <row r="72" spans="1:5" ht="12.75">
      <c r="A72" s="31"/>
      <c r="B72" s="14"/>
      <c r="D72" s="14"/>
      <c r="E72" s="14"/>
    </row>
    <row r="73" ht="12.75">
      <c r="A73" s="11"/>
    </row>
    <row r="75" ht="12.75">
      <c r="C75" s="252"/>
    </row>
  </sheetData>
  <sheetProtection/>
  <mergeCells count="6">
    <mergeCell ref="A2:D2"/>
    <mergeCell ref="A71:E71"/>
    <mergeCell ref="E1:H1"/>
    <mergeCell ref="A3:E3"/>
    <mergeCell ref="A4:E4"/>
    <mergeCell ref="A5:E5"/>
  </mergeCells>
  <printOptions horizontalCentered="1"/>
  <pageMargins left="0.5905511811023623" right="0" top="0.1968503937007874" bottom="0.1968503937007874" header="0.11811023622047245" footer="0.1968503937007874"/>
  <pageSetup horizontalDpi="600" verticalDpi="600" orientation="portrait" paperSize="9" scale="80" r:id="rId2"/>
  <headerFooter alignWithMargins="0">
    <oddFooter>&amp;L&amp;"Arial,Italic"&amp;8&amp;D&amp;C&amp;8P&amp;"Arial,Italic"age &amp;P&amp;R&amp;"Arial,Italic"&amp;8&amp;F-&amp;A</oddFooter>
  </headerFooter>
  <drawing r:id="rId1"/>
</worksheet>
</file>

<file path=xl/worksheets/sheet5.xml><?xml version="1.0" encoding="utf-8"?>
<worksheet xmlns="http://schemas.openxmlformats.org/spreadsheetml/2006/main" xmlns:r="http://schemas.openxmlformats.org/officeDocument/2006/relationships">
  <sheetPr>
    <tabColor indexed="10"/>
  </sheetPr>
  <dimension ref="A1:N287"/>
  <sheetViews>
    <sheetView view="pageBreakPreview" zoomScale="110" zoomScaleSheetLayoutView="110" zoomScalePageLayoutView="0" workbookViewId="0" topLeftCell="A4">
      <selection activeCell="B12" sqref="B12"/>
    </sheetView>
  </sheetViews>
  <sheetFormatPr defaultColWidth="9.140625" defaultRowHeight="12.75"/>
  <cols>
    <col min="1" max="1" width="3.7109375" style="215" customWidth="1"/>
    <col min="2" max="2" width="5.7109375" style="145" customWidth="1"/>
    <col min="3" max="3" width="19.7109375" style="145" customWidth="1"/>
    <col min="4" max="4" width="11.8515625" style="145" customWidth="1"/>
    <col min="5" max="5" width="11.140625" style="145" customWidth="1"/>
    <col min="6" max="6" width="10.7109375" style="145" customWidth="1"/>
    <col min="7" max="7" width="12.140625" style="145" customWidth="1"/>
    <col min="8" max="8" width="13.8515625" style="148" customWidth="1"/>
    <col min="9" max="9" width="0.5625" style="148" customWidth="1"/>
    <col min="10" max="10" width="15.421875" style="148" customWidth="1"/>
    <col min="11" max="11" width="1.421875" style="145" customWidth="1"/>
    <col min="12" max="12" width="0.2890625" style="145" customWidth="1"/>
    <col min="13" max="13" width="9.140625" style="145" hidden="1" customWidth="1"/>
    <col min="14" max="16384" width="9.140625" style="145" customWidth="1"/>
  </cols>
  <sheetData>
    <row r="1" ht="12.75">
      <c r="J1" s="253"/>
    </row>
    <row r="2" spans="6:10" ht="12.75">
      <c r="F2" s="247"/>
      <c r="G2" s="248"/>
      <c r="H2" s="253"/>
      <c r="I2" s="253"/>
      <c r="J2" s="253"/>
    </row>
    <row r="3" spans="6:9" ht="12.75">
      <c r="F3" s="289" t="s">
        <v>81</v>
      </c>
      <c r="G3" s="248"/>
      <c r="H3" s="253"/>
      <c r="I3" s="253"/>
    </row>
    <row r="4" spans="6:10" ht="12.75">
      <c r="F4" s="247"/>
      <c r="G4" s="248"/>
      <c r="H4" s="253"/>
      <c r="I4" s="253"/>
      <c r="J4" s="253"/>
    </row>
    <row r="5" spans="4:6" ht="12.75" customHeight="1" hidden="1">
      <c r="D5" s="146"/>
      <c r="F5" s="147"/>
    </row>
    <row r="6" ht="12.75" customHeight="1">
      <c r="D6" s="146"/>
    </row>
    <row r="7" spans="1:10" s="149" customFormat="1" ht="14.25" customHeight="1">
      <c r="A7" s="453" t="s">
        <v>238</v>
      </c>
      <c r="B7" s="453"/>
      <c r="C7" s="453"/>
      <c r="D7" s="453"/>
      <c r="E7" s="453"/>
      <c r="F7" s="453"/>
      <c r="G7" s="453"/>
      <c r="H7" s="453"/>
      <c r="I7" s="453"/>
      <c r="J7" s="453"/>
    </row>
    <row r="8" spans="1:10" s="149" customFormat="1" ht="14.25" customHeight="1">
      <c r="A8" s="453" t="s">
        <v>239</v>
      </c>
      <c r="B8" s="453"/>
      <c r="C8" s="453"/>
      <c r="D8" s="453"/>
      <c r="E8" s="453"/>
      <c r="F8" s="453"/>
      <c r="G8" s="453"/>
      <c r="H8" s="453"/>
      <c r="I8" s="453"/>
      <c r="J8" s="453"/>
    </row>
    <row r="9" ht="12.75" customHeight="1"/>
    <row r="10" spans="1:10" ht="21" customHeight="1">
      <c r="A10" s="454" t="s">
        <v>240</v>
      </c>
      <c r="B10" s="454"/>
      <c r="C10" s="454"/>
      <c r="D10" s="454"/>
      <c r="E10" s="454"/>
      <c r="F10" s="454"/>
      <c r="G10" s="454"/>
      <c r="H10" s="454"/>
      <c r="I10" s="454"/>
      <c r="J10" s="454"/>
    </row>
    <row r="11" ht="12.75" customHeight="1"/>
    <row r="12" ht="12.75" customHeight="1"/>
    <row r="13" spans="1:2" ht="12.75" customHeight="1">
      <c r="A13" s="215" t="s">
        <v>87</v>
      </c>
      <c r="B13" s="149" t="s">
        <v>148</v>
      </c>
    </row>
    <row r="14" spans="1:10" ht="137.25" customHeight="1">
      <c r="A14" s="216"/>
      <c r="B14" s="447" t="s">
        <v>373</v>
      </c>
      <c r="C14" s="447"/>
      <c r="D14" s="447"/>
      <c r="E14" s="447"/>
      <c r="F14" s="447"/>
      <c r="G14" s="447"/>
      <c r="H14" s="447"/>
      <c r="I14" s="447"/>
      <c r="J14" s="447"/>
    </row>
    <row r="15" spans="1:13" s="328" customFormat="1" ht="13.5" customHeight="1">
      <c r="A15" s="324"/>
      <c r="B15" s="325" t="s">
        <v>356</v>
      </c>
      <c r="C15" s="326"/>
      <c r="D15" s="325"/>
      <c r="E15" s="327"/>
      <c r="F15" s="327"/>
      <c r="G15" s="327"/>
      <c r="H15" s="327"/>
      <c r="I15" s="327"/>
      <c r="J15" s="327"/>
      <c r="K15" s="327"/>
      <c r="L15" s="327"/>
      <c r="M15" s="327"/>
    </row>
    <row r="16" spans="1:13" s="328" customFormat="1" ht="13.5" customHeight="1">
      <c r="A16" s="324"/>
      <c r="B16" s="325" t="s">
        <v>357</v>
      </c>
      <c r="C16" s="326"/>
      <c r="D16" s="325"/>
      <c r="E16" s="327"/>
      <c r="F16" s="327"/>
      <c r="G16" s="327"/>
      <c r="H16" s="327"/>
      <c r="I16" s="327"/>
      <c r="J16" s="327"/>
      <c r="K16" s="327"/>
      <c r="L16" s="327"/>
      <c r="M16" s="327"/>
    </row>
    <row r="17" spans="1:13" s="328" customFormat="1" ht="13.5" customHeight="1">
      <c r="A17" s="324"/>
      <c r="B17" s="325" t="s">
        <v>358</v>
      </c>
      <c r="C17" s="329"/>
      <c r="D17" s="330"/>
      <c r="E17" s="331"/>
      <c r="F17" s="331"/>
      <c r="G17" s="331"/>
      <c r="H17" s="331"/>
      <c r="I17" s="331"/>
      <c r="J17" s="331"/>
      <c r="K17" s="331"/>
      <c r="L17" s="331"/>
      <c r="M17" s="331"/>
    </row>
    <row r="18" spans="1:13" s="328" customFormat="1" ht="13.5" customHeight="1">
      <c r="A18" s="324"/>
      <c r="B18" s="325" t="s">
        <v>359</v>
      </c>
      <c r="C18" s="326"/>
      <c r="D18" s="325"/>
      <c r="E18" s="331"/>
      <c r="F18" s="331"/>
      <c r="G18" s="331"/>
      <c r="H18" s="331"/>
      <c r="I18" s="331"/>
      <c r="J18" s="331"/>
      <c r="K18" s="331"/>
      <c r="L18" s="331"/>
      <c r="M18" s="331"/>
    </row>
    <row r="19" spans="1:13" s="328" customFormat="1" ht="13.5" customHeight="1">
      <c r="A19" s="324"/>
      <c r="B19" s="455" t="s">
        <v>360</v>
      </c>
      <c r="C19" s="455"/>
      <c r="D19" s="455"/>
      <c r="E19" s="455"/>
      <c r="F19" s="455"/>
      <c r="G19" s="455"/>
      <c r="H19" s="455"/>
      <c r="I19" s="455"/>
      <c r="J19" s="455"/>
      <c r="K19" s="455"/>
      <c r="L19" s="455"/>
      <c r="M19" s="455"/>
    </row>
    <row r="20" spans="1:13" s="328" customFormat="1" ht="13.5" customHeight="1">
      <c r="A20" s="324"/>
      <c r="B20" s="455" t="s">
        <v>361</v>
      </c>
      <c r="C20" s="455"/>
      <c r="D20" s="455"/>
      <c r="E20" s="455"/>
      <c r="F20" s="455"/>
      <c r="G20" s="455"/>
      <c r="H20" s="455"/>
      <c r="I20" s="455"/>
      <c r="J20" s="455"/>
      <c r="K20" s="455"/>
      <c r="L20" s="455"/>
      <c r="M20" s="455"/>
    </row>
    <row r="21" spans="1:13" s="328" customFormat="1" ht="13.5" customHeight="1">
      <c r="A21" s="324"/>
      <c r="B21" s="455" t="s">
        <v>362</v>
      </c>
      <c r="C21" s="455"/>
      <c r="D21" s="455"/>
      <c r="E21" s="455"/>
      <c r="F21" s="455"/>
      <c r="G21" s="455"/>
      <c r="H21" s="455"/>
      <c r="I21" s="455"/>
      <c r="J21" s="455"/>
      <c r="K21" s="455"/>
      <c r="L21" s="455"/>
      <c r="M21" s="455"/>
    </row>
    <row r="22" spans="1:13" s="328" customFormat="1" ht="13.5" customHeight="1">
      <c r="A22" s="324"/>
      <c r="B22" s="455" t="s">
        <v>363</v>
      </c>
      <c r="C22" s="455"/>
      <c r="D22" s="455"/>
      <c r="E22" s="455"/>
      <c r="F22" s="455"/>
      <c r="G22" s="455"/>
      <c r="H22" s="455"/>
      <c r="I22" s="455"/>
      <c r="J22" s="455"/>
      <c r="K22" s="455"/>
      <c r="L22" s="455"/>
      <c r="M22" s="455"/>
    </row>
    <row r="23" spans="1:13" s="328" customFormat="1" ht="13.5" customHeight="1">
      <c r="A23" s="324"/>
      <c r="B23" s="455" t="s">
        <v>364</v>
      </c>
      <c r="C23" s="455"/>
      <c r="D23" s="455"/>
      <c r="E23" s="455"/>
      <c r="F23" s="455"/>
      <c r="G23" s="455"/>
      <c r="H23" s="455"/>
      <c r="I23" s="455"/>
      <c r="J23" s="455"/>
      <c r="K23" s="455"/>
      <c r="L23" s="455"/>
      <c r="M23" s="455"/>
    </row>
    <row r="24" spans="1:13" s="328" customFormat="1" ht="13.5" customHeight="1">
      <c r="A24" s="324"/>
      <c r="B24" s="455" t="s">
        <v>365</v>
      </c>
      <c r="C24" s="455"/>
      <c r="D24" s="455"/>
      <c r="E24" s="455"/>
      <c r="F24" s="455"/>
      <c r="G24" s="455"/>
      <c r="H24" s="455"/>
      <c r="I24" s="455"/>
      <c r="J24" s="455"/>
      <c r="K24" s="455"/>
      <c r="L24" s="455"/>
      <c r="M24" s="455"/>
    </row>
    <row r="25" spans="1:13" s="328" customFormat="1" ht="13.5" customHeight="1">
      <c r="A25" s="324"/>
      <c r="B25" s="455" t="s">
        <v>366</v>
      </c>
      <c r="C25" s="455"/>
      <c r="D25" s="455"/>
      <c r="E25" s="455"/>
      <c r="F25" s="455"/>
      <c r="G25" s="455"/>
      <c r="H25" s="455"/>
      <c r="I25" s="455"/>
      <c r="J25" s="455"/>
      <c r="K25" s="455"/>
      <c r="L25" s="455"/>
      <c r="M25" s="455"/>
    </row>
    <row r="26" spans="1:13" s="328" customFormat="1" ht="13.5" customHeight="1">
      <c r="A26" s="324"/>
      <c r="B26" s="455" t="s">
        <v>367</v>
      </c>
      <c r="C26" s="455"/>
      <c r="D26" s="455"/>
      <c r="E26" s="455"/>
      <c r="F26" s="455"/>
      <c r="G26" s="455"/>
      <c r="H26" s="455"/>
      <c r="I26" s="455"/>
      <c r="J26" s="455"/>
      <c r="K26" s="455"/>
      <c r="L26" s="455"/>
      <c r="M26" s="455"/>
    </row>
    <row r="27" spans="1:13" s="328" customFormat="1" ht="13.5" customHeight="1">
      <c r="A27" s="324"/>
      <c r="B27" s="456" t="s">
        <v>368</v>
      </c>
      <c r="C27" s="456"/>
      <c r="D27" s="456"/>
      <c r="E27" s="456"/>
      <c r="F27" s="456"/>
      <c r="G27" s="456"/>
      <c r="H27" s="456"/>
      <c r="I27" s="456"/>
      <c r="J27" s="456"/>
      <c r="K27" s="456"/>
      <c r="L27" s="456"/>
      <c r="M27" s="456"/>
    </row>
    <row r="28" spans="1:13" s="328" customFormat="1" ht="13.5" customHeight="1">
      <c r="A28" s="324"/>
      <c r="B28" s="456" t="s">
        <v>369</v>
      </c>
      <c r="C28" s="456"/>
      <c r="D28" s="456"/>
      <c r="E28" s="456"/>
      <c r="F28" s="456"/>
      <c r="G28" s="456"/>
      <c r="H28" s="456"/>
      <c r="I28" s="456"/>
      <c r="J28" s="456"/>
      <c r="K28" s="456"/>
      <c r="L28" s="456"/>
      <c r="M28" s="456"/>
    </row>
    <row r="29" spans="1:13" s="328" customFormat="1" ht="13.5" customHeight="1">
      <c r="A29" s="324"/>
      <c r="B29" s="456" t="s">
        <v>370</v>
      </c>
      <c r="C29" s="456"/>
      <c r="D29" s="456"/>
      <c r="E29" s="456"/>
      <c r="F29" s="456"/>
      <c r="G29" s="456"/>
      <c r="H29" s="456"/>
      <c r="I29" s="456"/>
      <c r="J29" s="456"/>
      <c r="K29" s="456"/>
      <c r="L29" s="456"/>
      <c r="M29" s="456"/>
    </row>
    <row r="30" spans="1:13" s="328" customFormat="1" ht="13.5" customHeight="1">
      <c r="A30" s="324"/>
      <c r="B30" s="456" t="s">
        <v>371</v>
      </c>
      <c r="C30" s="456"/>
      <c r="D30" s="456"/>
      <c r="E30" s="456"/>
      <c r="F30" s="456"/>
      <c r="G30" s="456"/>
      <c r="H30" s="456"/>
      <c r="I30" s="456"/>
      <c r="J30" s="456"/>
      <c r="K30" s="456"/>
      <c r="L30" s="456"/>
      <c r="M30" s="456"/>
    </row>
    <row r="31" spans="1:13" s="328" customFormat="1" ht="13.5" customHeight="1">
      <c r="A31" s="324"/>
      <c r="B31" s="467" t="s">
        <v>372</v>
      </c>
      <c r="C31" s="467"/>
      <c r="D31" s="467"/>
      <c r="E31" s="467"/>
      <c r="F31" s="467"/>
      <c r="G31" s="467"/>
      <c r="H31" s="467"/>
      <c r="I31" s="467"/>
      <c r="J31" s="467"/>
      <c r="K31" s="467"/>
      <c r="L31" s="467"/>
      <c r="M31" s="467"/>
    </row>
    <row r="32" spans="1:13" s="328" customFormat="1" ht="30.75" customHeight="1">
      <c r="A32" s="324"/>
      <c r="B32" s="456" t="s">
        <v>374</v>
      </c>
      <c r="C32" s="456"/>
      <c r="D32" s="456"/>
      <c r="E32" s="456"/>
      <c r="F32" s="456"/>
      <c r="G32" s="456"/>
      <c r="H32" s="456"/>
      <c r="I32" s="456"/>
      <c r="J32" s="456"/>
      <c r="K32" s="456"/>
      <c r="L32" s="456"/>
      <c r="M32" s="456"/>
    </row>
    <row r="33" spans="1:13" ht="13.5" customHeight="1">
      <c r="A33" s="216"/>
      <c r="B33" s="466"/>
      <c r="C33" s="466"/>
      <c r="D33" s="466"/>
      <c r="E33" s="466"/>
      <c r="F33" s="466"/>
      <c r="G33" s="466"/>
      <c r="H33" s="466"/>
      <c r="I33" s="466"/>
      <c r="J33" s="466"/>
      <c r="K33" s="466"/>
      <c r="L33" s="466"/>
      <c r="M33" s="466"/>
    </row>
    <row r="34" spans="1:13" ht="12.75">
      <c r="A34" s="216"/>
      <c r="B34" s="318"/>
      <c r="C34" s="319"/>
      <c r="D34" s="319"/>
      <c r="E34" s="319"/>
      <c r="F34" s="319"/>
      <c r="G34" s="319"/>
      <c r="H34" s="320"/>
      <c r="I34" s="320"/>
      <c r="J34" s="320"/>
      <c r="K34" s="319"/>
      <c r="L34" s="319"/>
      <c r="M34" s="319"/>
    </row>
    <row r="35" spans="1:2" ht="12.75" customHeight="1">
      <c r="A35" s="215" t="s">
        <v>88</v>
      </c>
      <c r="B35" s="149" t="s">
        <v>139</v>
      </c>
    </row>
    <row r="36" spans="2:10" ht="34.5" customHeight="1">
      <c r="B36" s="447" t="s">
        <v>199</v>
      </c>
      <c r="C36" s="447"/>
      <c r="D36" s="447"/>
      <c r="E36" s="447"/>
      <c r="F36" s="447"/>
      <c r="G36" s="447"/>
      <c r="H36" s="447"/>
      <c r="I36" s="447"/>
      <c r="J36" s="447"/>
    </row>
    <row r="37" spans="2:3" ht="12.75" customHeight="1">
      <c r="B37" s="149"/>
      <c r="C37" s="214"/>
    </row>
    <row r="38" spans="1:2" ht="12.75" customHeight="1">
      <c r="A38" s="215" t="s">
        <v>89</v>
      </c>
      <c r="B38" s="149" t="s">
        <v>140</v>
      </c>
    </row>
    <row r="39" spans="2:10" ht="17.25" customHeight="1">
      <c r="B39" s="447" t="s">
        <v>141</v>
      </c>
      <c r="C39" s="447"/>
      <c r="D39" s="447"/>
      <c r="E39" s="447"/>
      <c r="F39" s="447"/>
      <c r="G39" s="447"/>
      <c r="H39" s="447"/>
      <c r="I39" s="447"/>
      <c r="J39" s="447"/>
    </row>
    <row r="40" ht="12.75" customHeight="1">
      <c r="B40" s="149"/>
    </row>
    <row r="41" spans="1:2" ht="13.5" customHeight="1">
      <c r="A41" s="215" t="s">
        <v>90</v>
      </c>
      <c r="B41" s="149" t="s">
        <v>142</v>
      </c>
    </row>
    <row r="42" spans="1:10" ht="30" customHeight="1">
      <c r="A42" s="216"/>
      <c r="B42" s="447" t="s">
        <v>143</v>
      </c>
      <c r="C42" s="447"/>
      <c r="D42" s="447"/>
      <c r="E42" s="447"/>
      <c r="F42" s="447"/>
      <c r="G42" s="447"/>
      <c r="H42" s="447"/>
      <c r="I42" s="447"/>
      <c r="J42" s="447"/>
    </row>
    <row r="43" ht="13.5" customHeight="1">
      <c r="B43" s="149"/>
    </row>
    <row r="44" spans="1:2" ht="14.25" customHeight="1">
      <c r="A44" s="215" t="s">
        <v>91</v>
      </c>
      <c r="B44" s="149" t="s">
        <v>144</v>
      </c>
    </row>
    <row r="45" spans="2:10" ht="30" customHeight="1">
      <c r="B45" s="447" t="s">
        <v>145</v>
      </c>
      <c r="C45" s="447"/>
      <c r="D45" s="447"/>
      <c r="E45" s="447"/>
      <c r="F45" s="447"/>
      <c r="G45" s="447"/>
      <c r="H45" s="447"/>
      <c r="I45" s="447"/>
      <c r="J45" s="447"/>
    </row>
    <row r="46" ht="12.75" customHeight="1">
      <c r="B46" s="149"/>
    </row>
    <row r="47" spans="1:2" ht="13.5" customHeight="1">
      <c r="A47" s="215" t="s">
        <v>92</v>
      </c>
      <c r="B47" s="149" t="s">
        <v>146</v>
      </c>
    </row>
    <row r="48" spans="1:10" s="148" customFormat="1" ht="46.5" customHeight="1">
      <c r="A48" s="217"/>
      <c r="B48" s="457" t="s">
        <v>333</v>
      </c>
      <c r="C48" s="457"/>
      <c r="D48" s="457"/>
      <c r="E48" s="457"/>
      <c r="F48" s="457"/>
      <c r="G48" s="457"/>
      <c r="H48" s="457"/>
      <c r="I48" s="457"/>
      <c r="J48" s="457"/>
    </row>
    <row r="49" ht="13.5" customHeight="1">
      <c r="B49" s="149"/>
    </row>
    <row r="50" spans="1:2" ht="15" customHeight="1">
      <c r="A50" s="215" t="s">
        <v>93</v>
      </c>
      <c r="B50" s="149" t="s">
        <v>147</v>
      </c>
    </row>
    <row r="51" spans="2:10" ht="15" customHeight="1">
      <c r="B51" s="452" t="s">
        <v>200</v>
      </c>
      <c r="C51" s="452"/>
      <c r="D51" s="452"/>
      <c r="E51" s="452"/>
      <c r="F51" s="452"/>
      <c r="G51" s="452"/>
      <c r="H51" s="452"/>
      <c r="I51" s="452"/>
      <c r="J51" s="452"/>
    </row>
    <row r="52" ht="13.5" customHeight="1">
      <c r="B52" s="149"/>
    </row>
    <row r="53" ht="13.5" customHeight="1">
      <c r="B53" s="149"/>
    </row>
    <row r="54" spans="1:2" ht="15.75" customHeight="1">
      <c r="A54" s="217" t="s">
        <v>94</v>
      </c>
      <c r="B54" s="165" t="s">
        <v>149</v>
      </c>
    </row>
    <row r="55" spans="2:10" ht="36" customHeight="1">
      <c r="B55" s="447" t="s">
        <v>294</v>
      </c>
      <c r="C55" s="447"/>
      <c r="D55" s="447"/>
      <c r="E55" s="447"/>
      <c r="F55" s="447"/>
      <c r="G55" s="447"/>
      <c r="H55" s="447"/>
      <c r="I55" s="447"/>
      <c r="J55" s="447"/>
    </row>
    <row r="56" spans="1:10" s="214" customFormat="1" ht="74.25" customHeight="1">
      <c r="A56" s="239"/>
      <c r="B56" s="436" t="s">
        <v>375</v>
      </c>
      <c r="C56" s="436"/>
      <c r="D56" s="436"/>
      <c r="E56" s="436"/>
      <c r="F56" s="436"/>
      <c r="G56" s="436"/>
      <c r="H56" s="436"/>
      <c r="I56" s="436"/>
      <c r="J56" s="436"/>
    </row>
    <row r="57" spans="1:10" s="214" customFormat="1" ht="20.25" customHeight="1">
      <c r="A57" s="239"/>
      <c r="B57" s="211"/>
      <c r="C57" s="211"/>
      <c r="D57" s="211"/>
      <c r="E57" s="211"/>
      <c r="F57" s="211"/>
      <c r="G57" s="211"/>
      <c r="H57" s="211"/>
      <c r="I57" s="211"/>
      <c r="J57" s="211"/>
    </row>
    <row r="58" ht="10.5" customHeight="1">
      <c r="B58" s="149"/>
    </row>
    <row r="59" spans="1:2" ht="13.5" customHeight="1">
      <c r="A59" s="215" t="s">
        <v>95</v>
      </c>
      <c r="B59" s="149" t="s">
        <v>150</v>
      </c>
    </row>
    <row r="60" spans="2:10" ht="28.5" customHeight="1">
      <c r="B60" s="452" t="s">
        <v>223</v>
      </c>
      <c r="C60" s="452"/>
      <c r="D60" s="452"/>
      <c r="E60" s="452"/>
      <c r="F60" s="452"/>
      <c r="G60" s="452"/>
      <c r="H60" s="452"/>
      <c r="I60" s="452"/>
      <c r="J60" s="452"/>
    </row>
    <row r="61" ht="12.75" customHeight="1">
      <c r="A61" s="216"/>
    </row>
    <row r="62" spans="1:2" ht="12.75" customHeight="1">
      <c r="A62" s="218"/>
      <c r="B62" s="151" t="s">
        <v>276</v>
      </c>
    </row>
    <row r="63" spans="1:10" ht="12.75" customHeight="1">
      <c r="A63" s="218"/>
      <c r="B63" s="151"/>
      <c r="C63" s="152"/>
      <c r="D63" s="152"/>
      <c r="E63" s="152"/>
      <c r="F63" s="152"/>
      <c r="G63" s="152"/>
      <c r="H63" s="254" t="s">
        <v>247</v>
      </c>
      <c r="I63" s="254"/>
      <c r="J63" s="254" t="s">
        <v>249</v>
      </c>
    </row>
    <row r="64" spans="1:10" ht="11.25" customHeight="1">
      <c r="A64" s="218"/>
      <c r="B64" s="151"/>
      <c r="C64" s="236" t="s">
        <v>101</v>
      </c>
      <c r="D64" s="153"/>
      <c r="E64" s="153"/>
      <c r="F64" s="153"/>
      <c r="G64" s="153"/>
      <c r="H64" s="255" t="s">
        <v>251</v>
      </c>
      <c r="I64" s="255"/>
      <c r="J64" s="255" t="s">
        <v>248</v>
      </c>
    </row>
    <row r="65" spans="1:10" ht="12.75" customHeight="1">
      <c r="A65" s="218"/>
      <c r="B65" s="151"/>
      <c r="H65" s="256"/>
      <c r="I65" s="256"/>
      <c r="J65" s="278"/>
    </row>
    <row r="66" spans="1:11" ht="13.5" customHeight="1">
      <c r="A66" s="219"/>
      <c r="B66" s="154"/>
      <c r="C66" s="154" t="s">
        <v>307</v>
      </c>
      <c r="D66" s="154"/>
      <c r="E66" s="154"/>
      <c r="F66" s="154"/>
      <c r="G66" s="154"/>
      <c r="H66" s="156"/>
      <c r="I66" s="156"/>
      <c r="J66" s="279"/>
      <c r="K66" s="154"/>
    </row>
    <row r="67" spans="1:11" ht="13.5" customHeight="1">
      <c r="A67" s="219"/>
      <c r="B67" s="154"/>
      <c r="C67" s="332" t="s">
        <v>334</v>
      </c>
      <c r="D67" s="332"/>
      <c r="E67" s="332"/>
      <c r="F67" s="332"/>
      <c r="G67" s="332"/>
      <c r="H67" s="333">
        <v>29</v>
      </c>
      <c r="I67" s="334"/>
      <c r="J67" s="335">
        <v>988</v>
      </c>
      <c r="K67" s="154"/>
    </row>
    <row r="68" spans="1:11" ht="13.5" customHeight="1">
      <c r="A68" s="219"/>
      <c r="B68" s="154"/>
      <c r="C68" s="332" t="s">
        <v>335</v>
      </c>
      <c r="D68" s="332"/>
      <c r="E68" s="332"/>
      <c r="F68" s="332"/>
      <c r="G68" s="332"/>
      <c r="H68" s="336">
        <v>9</v>
      </c>
      <c r="I68" s="334"/>
      <c r="J68" s="337">
        <v>27</v>
      </c>
      <c r="K68" s="154"/>
    </row>
    <row r="69" spans="1:11" ht="13.5" customHeight="1">
      <c r="A69" s="219"/>
      <c r="B69" s="154"/>
      <c r="C69" s="332" t="s">
        <v>336</v>
      </c>
      <c r="D69" s="332"/>
      <c r="E69" s="332"/>
      <c r="F69" s="332"/>
      <c r="G69" s="332"/>
      <c r="H69" s="336">
        <v>0</v>
      </c>
      <c r="I69" s="334"/>
      <c r="J69" s="337">
        <v>659</v>
      </c>
      <c r="K69" s="154"/>
    </row>
    <row r="70" spans="1:11" ht="13.5" customHeight="1">
      <c r="A70" s="219"/>
      <c r="B70" s="154"/>
      <c r="C70" s="332" t="s">
        <v>337</v>
      </c>
      <c r="D70" s="332"/>
      <c r="E70" s="332"/>
      <c r="F70" s="332"/>
      <c r="G70" s="332"/>
      <c r="H70" s="336">
        <v>0</v>
      </c>
      <c r="I70" s="334"/>
      <c r="J70" s="337">
        <v>75</v>
      </c>
      <c r="K70" s="154"/>
    </row>
    <row r="71" spans="1:11" ht="13.5" customHeight="1">
      <c r="A71" s="219"/>
      <c r="B71" s="154"/>
      <c r="C71" s="332" t="s">
        <v>338</v>
      </c>
      <c r="D71" s="332"/>
      <c r="E71" s="332"/>
      <c r="F71" s="332"/>
      <c r="G71" s="332"/>
      <c r="H71" s="336">
        <v>0</v>
      </c>
      <c r="I71" s="334"/>
      <c r="J71" s="337">
        <v>105</v>
      </c>
      <c r="K71" s="154"/>
    </row>
    <row r="72" spans="1:11" ht="13.5" customHeight="1">
      <c r="A72" s="219"/>
      <c r="B72" s="154"/>
      <c r="C72" s="332" t="s">
        <v>339</v>
      </c>
      <c r="D72" s="332"/>
      <c r="E72" s="332"/>
      <c r="F72" s="332"/>
      <c r="G72" s="332"/>
      <c r="H72" s="336">
        <v>0</v>
      </c>
      <c r="I72" s="334"/>
      <c r="J72" s="337">
        <v>1275</v>
      </c>
      <c r="K72" s="154"/>
    </row>
    <row r="73" spans="1:11" ht="13.5" customHeight="1">
      <c r="A73" s="219"/>
      <c r="B73" s="154"/>
      <c r="C73" s="332" t="s">
        <v>340</v>
      </c>
      <c r="D73" s="332"/>
      <c r="E73" s="332"/>
      <c r="F73" s="332"/>
      <c r="G73" s="332"/>
      <c r="H73" s="336">
        <v>-21</v>
      </c>
      <c r="I73" s="334"/>
      <c r="J73" s="337">
        <v>2359</v>
      </c>
      <c r="K73" s="154"/>
    </row>
    <row r="74" spans="1:11" ht="13.5" customHeight="1">
      <c r="A74" s="219"/>
      <c r="B74" s="154"/>
      <c r="C74" s="332" t="s">
        <v>341</v>
      </c>
      <c r="D74" s="332"/>
      <c r="E74" s="332"/>
      <c r="F74" s="332"/>
      <c r="G74" s="332"/>
      <c r="H74" s="338">
        <v>0</v>
      </c>
      <c r="I74" s="334"/>
      <c r="J74" s="339">
        <v>315</v>
      </c>
      <c r="K74" s="154"/>
    </row>
    <row r="75" spans="1:11" ht="13.5" customHeight="1">
      <c r="A75" s="219"/>
      <c r="B75" s="154"/>
      <c r="C75" s="154"/>
      <c r="D75" s="154"/>
      <c r="E75" s="154"/>
      <c r="F75" s="154"/>
      <c r="G75" s="154"/>
      <c r="H75" s="279">
        <f>SUM(H67:H74)</f>
        <v>17</v>
      </c>
      <c r="I75" s="279"/>
      <c r="J75" s="279">
        <f>SUM(J67:J74)</f>
        <v>5803</v>
      </c>
      <c r="K75" s="312"/>
    </row>
    <row r="76" spans="1:11" ht="15" customHeight="1">
      <c r="A76" s="219"/>
      <c r="B76" s="154"/>
      <c r="C76" s="154" t="s">
        <v>308</v>
      </c>
      <c r="D76" s="154"/>
      <c r="E76" s="154"/>
      <c r="F76" s="154"/>
      <c r="G76" s="154"/>
      <c r="H76" s="156">
        <v>117</v>
      </c>
      <c r="I76" s="156"/>
      <c r="J76" s="156">
        <v>1075</v>
      </c>
      <c r="K76" s="154"/>
    </row>
    <row r="77" spans="1:11" ht="15" customHeight="1">
      <c r="A77" s="219"/>
      <c r="B77" s="154"/>
      <c r="C77" s="154" t="s">
        <v>309</v>
      </c>
      <c r="D77" s="154"/>
      <c r="E77" s="154"/>
      <c r="F77" s="154"/>
      <c r="G77" s="154"/>
      <c r="H77" s="156">
        <f>2483-10</f>
        <v>2473</v>
      </c>
      <c r="I77" s="156"/>
      <c r="J77" s="156">
        <v>3132</v>
      </c>
      <c r="K77" s="154"/>
    </row>
    <row r="78" spans="1:11" ht="15" customHeight="1">
      <c r="A78" s="219"/>
      <c r="B78" s="154"/>
      <c r="C78" s="154" t="s">
        <v>310</v>
      </c>
      <c r="D78" s="154"/>
      <c r="E78" s="154"/>
      <c r="F78" s="154"/>
      <c r="G78" s="154"/>
      <c r="H78" s="156">
        <f>75-29</f>
        <v>46</v>
      </c>
      <c r="I78" s="156"/>
      <c r="J78" s="156">
        <v>45</v>
      </c>
      <c r="K78" s="154"/>
    </row>
    <row r="79" spans="1:11" ht="14.25" customHeight="1" thickBot="1">
      <c r="A79" s="219"/>
      <c r="B79" s="154"/>
      <c r="C79" s="209" t="s">
        <v>96</v>
      </c>
      <c r="D79" s="209"/>
      <c r="E79" s="209"/>
      <c r="F79" s="209"/>
      <c r="G79" s="209"/>
      <c r="H79" s="210">
        <f>SUM(H75:H78)</f>
        <v>2653</v>
      </c>
      <c r="I79" s="210"/>
      <c r="J79" s="210">
        <f>SUM(J75:J78)</f>
        <v>10055</v>
      </c>
      <c r="K79" s="154"/>
    </row>
    <row r="80" spans="1:11" ht="18.75" customHeight="1">
      <c r="A80" s="219"/>
      <c r="B80" s="154"/>
      <c r="C80" s="154"/>
      <c r="D80" s="154"/>
      <c r="E80" s="154"/>
      <c r="F80" s="154"/>
      <c r="G80" s="154"/>
      <c r="H80" s="156"/>
      <c r="I80" s="156"/>
      <c r="J80" s="156"/>
      <c r="K80" s="154"/>
    </row>
    <row r="81" spans="1:2" ht="12.75" customHeight="1">
      <c r="A81" s="218"/>
      <c r="B81" s="151" t="s">
        <v>275</v>
      </c>
    </row>
    <row r="82" spans="1:10" ht="12.75" customHeight="1">
      <c r="A82" s="218"/>
      <c r="B82" s="151"/>
      <c r="C82" s="152"/>
      <c r="D82" s="152"/>
      <c r="E82" s="152"/>
      <c r="F82" s="152"/>
      <c r="G82" s="152"/>
      <c r="H82" s="254" t="s">
        <v>247</v>
      </c>
      <c r="I82" s="254"/>
      <c r="J82" s="254" t="s">
        <v>249</v>
      </c>
    </row>
    <row r="83" spans="1:10" ht="11.25" customHeight="1">
      <c r="A83" s="218"/>
      <c r="B83" s="154"/>
      <c r="C83" s="236" t="s">
        <v>101</v>
      </c>
      <c r="D83" s="153"/>
      <c r="E83" s="153"/>
      <c r="F83" s="153"/>
      <c r="G83" s="153"/>
      <c r="H83" s="255" t="s">
        <v>248</v>
      </c>
      <c r="I83" s="255"/>
      <c r="J83" s="255" t="s">
        <v>248</v>
      </c>
    </row>
    <row r="84" spans="1:10" ht="12.75" customHeight="1">
      <c r="A84" s="218"/>
      <c r="B84" s="151"/>
      <c r="H84" s="256"/>
      <c r="I84" s="256"/>
      <c r="J84" s="256"/>
    </row>
    <row r="85" spans="1:10" ht="15" customHeight="1">
      <c r="A85" s="219"/>
      <c r="B85" s="154"/>
      <c r="C85" s="154"/>
      <c r="D85" s="154"/>
      <c r="E85" s="154"/>
      <c r="F85" s="154"/>
      <c r="G85" s="154"/>
      <c r="H85" s="257"/>
      <c r="I85" s="257"/>
      <c r="J85" s="155"/>
    </row>
    <row r="86" spans="1:12" ht="15" customHeight="1">
      <c r="A86" s="219"/>
      <c r="B86" s="154"/>
      <c r="C86" s="154" t="s">
        <v>250</v>
      </c>
      <c r="D86" s="154"/>
      <c r="E86" s="154"/>
      <c r="F86" s="154"/>
      <c r="G86" s="157"/>
      <c r="H86" s="156">
        <f>1984-40</f>
        <v>1944</v>
      </c>
      <c r="I86" s="156"/>
      <c r="J86" s="158">
        <v>4494</v>
      </c>
      <c r="L86" s="311"/>
    </row>
    <row r="87" spans="1:14" ht="15" customHeight="1">
      <c r="A87" s="219"/>
      <c r="B87" s="154"/>
      <c r="C87" s="332" t="s">
        <v>306</v>
      </c>
      <c r="D87" s="332"/>
      <c r="E87" s="332"/>
      <c r="F87" s="332"/>
      <c r="G87" s="342"/>
      <c r="H87" s="334"/>
      <c r="I87" s="334"/>
      <c r="J87" s="343"/>
      <c r="K87" s="328"/>
      <c r="L87" s="328"/>
      <c r="M87" s="328"/>
      <c r="N87" s="328"/>
    </row>
    <row r="88" spans="1:14" ht="15" customHeight="1">
      <c r="A88" s="219"/>
      <c r="B88" s="154"/>
      <c r="C88" s="332" t="s">
        <v>342</v>
      </c>
      <c r="D88" s="332"/>
      <c r="E88" s="332"/>
      <c r="F88" s="332"/>
      <c r="G88" s="342"/>
      <c r="H88" s="344">
        <v>252</v>
      </c>
      <c r="I88" s="334"/>
      <c r="J88" s="344">
        <v>540</v>
      </c>
      <c r="K88" s="328"/>
      <c r="L88" s="328"/>
      <c r="M88" s="328"/>
      <c r="N88" s="328"/>
    </row>
    <row r="89" spans="1:14" ht="15" customHeight="1">
      <c r="A89" s="219"/>
      <c r="B89" s="154"/>
      <c r="C89" s="332" t="s">
        <v>343</v>
      </c>
      <c r="D89" s="332"/>
      <c r="E89" s="332"/>
      <c r="F89" s="332"/>
      <c r="G89" s="342"/>
      <c r="H89" s="345">
        <v>1</v>
      </c>
      <c r="I89" s="334"/>
      <c r="J89" s="345">
        <v>4</v>
      </c>
      <c r="K89" s="328"/>
      <c r="L89" s="328"/>
      <c r="M89" s="328"/>
      <c r="N89" s="328"/>
    </row>
    <row r="90" spans="1:14" ht="15" customHeight="1">
      <c r="A90" s="219"/>
      <c r="B90" s="154"/>
      <c r="C90" s="332" t="s">
        <v>344</v>
      </c>
      <c r="D90" s="332"/>
      <c r="E90" s="332"/>
      <c r="F90" s="332"/>
      <c r="G90" s="342"/>
      <c r="H90" s="345">
        <v>82</v>
      </c>
      <c r="I90" s="334"/>
      <c r="J90" s="345">
        <v>2490</v>
      </c>
      <c r="K90" s="328"/>
      <c r="L90" s="328"/>
      <c r="M90" s="328"/>
      <c r="N90" s="328"/>
    </row>
    <row r="91" spans="1:14" ht="15" customHeight="1">
      <c r="A91" s="219"/>
      <c r="B91" s="154"/>
      <c r="C91" s="332" t="s">
        <v>345</v>
      </c>
      <c r="D91" s="332"/>
      <c r="E91" s="332"/>
      <c r="F91" s="332"/>
      <c r="G91" s="342"/>
      <c r="H91" s="345">
        <v>19</v>
      </c>
      <c r="I91" s="334"/>
      <c r="J91" s="345">
        <v>19</v>
      </c>
      <c r="K91" s="328"/>
      <c r="L91" s="328"/>
      <c r="M91" s="328"/>
      <c r="N91" s="328"/>
    </row>
    <row r="92" spans="1:14" ht="15" customHeight="1">
      <c r="A92" s="219"/>
      <c r="B92" s="154"/>
      <c r="C92" s="332" t="s">
        <v>346</v>
      </c>
      <c r="D92" s="332"/>
      <c r="E92" s="332"/>
      <c r="F92" s="332"/>
      <c r="G92" s="342"/>
      <c r="H92" s="345">
        <f>326+0</f>
        <v>326</v>
      </c>
      <c r="I92" s="334"/>
      <c r="J92" s="345">
        <f>1574+412</f>
        <v>1986</v>
      </c>
      <c r="K92" s="328"/>
      <c r="L92" s="328"/>
      <c r="M92" s="328"/>
      <c r="N92" s="328"/>
    </row>
    <row r="93" spans="1:14" ht="15" customHeight="1">
      <c r="A93" s="219"/>
      <c r="B93" s="154"/>
      <c r="C93" s="332" t="s">
        <v>347</v>
      </c>
      <c r="D93" s="332"/>
      <c r="E93" s="332"/>
      <c r="F93" s="332"/>
      <c r="G93" s="342"/>
      <c r="H93" s="346">
        <v>29</v>
      </c>
      <c r="I93" s="334"/>
      <c r="J93" s="346">
        <v>522</v>
      </c>
      <c r="K93" s="328"/>
      <c r="L93" s="328"/>
      <c r="M93" s="328"/>
      <c r="N93" s="328"/>
    </row>
    <row r="94" spans="1:14" ht="15" customHeight="1">
      <c r="A94" s="219"/>
      <c r="B94" s="154"/>
      <c r="C94" s="332"/>
      <c r="D94" s="332"/>
      <c r="E94" s="332"/>
      <c r="F94" s="332"/>
      <c r="G94" s="342"/>
      <c r="H94" s="343">
        <f>SUM(H88:H93)</f>
        <v>709</v>
      </c>
      <c r="I94" s="334"/>
      <c r="J94" s="343">
        <f>SUM(J88:J93)</f>
        <v>5561</v>
      </c>
      <c r="K94" s="328"/>
      <c r="L94" s="328"/>
      <c r="M94" s="328"/>
      <c r="N94" s="328"/>
    </row>
    <row r="95" spans="1:14" ht="14.25" customHeight="1" thickBot="1">
      <c r="A95" s="219"/>
      <c r="B95" s="154"/>
      <c r="C95" s="347" t="s">
        <v>96</v>
      </c>
      <c r="D95" s="347"/>
      <c r="E95" s="347"/>
      <c r="F95" s="347"/>
      <c r="G95" s="348"/>
      <c r="H95" s="349">
        <f>+H94+H86</f>
        <v>2653</v>
      </c>
      <c r="I95" s="350"/>
      <c r="J95" s="349">
        <f>+J94+J86</f>
        <v>10055</v>
      </c>
      <c r="K95" s="328"/>
      <c r="L95" s="328"/>
      <c r="M95" s="328"/>
      <c r="N95" s="328"/>
    </row>
    <row r="96" spans="1:14" ht="12.75">
      <c r="A96" s="219"/>
      <c r="B96" s="154"/>
      <c r="C96" s="332"/>
      <c r="D96" s="332"/>
      <c r="E96" s="332"/>
      <c r="F96" s="332"/>
      <c r="G96" s="342"/>
      <c r="H96" s="351"/>
      <c r="I96" s="351"/>
      <c r="J96" s="343"/>
      <c r="K96" s="328"/>
      <c r="L96" s="328"/>
      <c r="M96" s="328"/>
      <c r="N96" s="328"/>
    </row>
    <row r="97" spans="1:14" ht="12.75" customHeight="1">
      <c r="A97" s="219"/>
      <c r="C97" s="328"/>
      <c r="D97" s="328"/>
      <c r="E97" s="328"/>
      <c r="F97" s="328"/>
      <c r="G97" s="328"/>
      <c r="H97" s="352"/>
      <c r="I97" s="352"/>
      <c r="J97" s="353"/>
      <c r="K97" s="328"/>
      <c r="L97" s="328"/>
      <c r="M97" s="328"/>
      <c r="N97" s="328"/>
    </row>
    <row r="98" spans="1:7" ht="15" customHeight="1">
      <c r="A98" s="215" t="s">
        <v>97</v>
      </c>
      <c r="B98" s="149" t="s">
        <v>160</v>
      </c>
      <c r="G98" s="280"/>
    </row>
    <row r="99" spans="2:10" ht="14.25" customHeight="1">
      <c r="B99" s="447"/>
      <c r="C99" s="447"/>
      <c r="D99" s="447"/>
      <c r="E99" s="447"/>
      <c r="F99" s="447"/>
      <c r="G99" s="447"/>
      <c r="H99" s="447"/>
      <c r="I99" s="447"/>
      <c r="J99" s="447"/>
    </row>
    <row r="100" spans="1:10" s="292" customFormat="1" ht="75.75" customHeight="1">
      <c r="A100" s="291" t="s">
        <v>209</v>
      </c>
      <c r="B100" s="448" t="s">
        <v>350</v>
      </c>
      <c r="C100" s="448"/>
      <c r="D100" s="448"/>
      <c r="E100" s="448"/>
      <c r="F100" s="448"/>
      <c r="G100" s="448"/>
      <c r="H100" s="448"/>
      <c r="I100" s="448"/>
      <c r="J100" s="448"/>
    </row>
    <row r="101" spans="1:10" ht="40.5" customHeight="1">
      <c r="A101" s="220" t="s">
        <v>210</v>
      </c>
      <c r="B101" s="440" t="s">
        <v>252</v>
      </c>
      <c r="C101" s="440"/>
      <c r="D101" s="440"/>
      <c r="E101" s="440"/>
      <c r="F101" s="440"/>
      <c r="G101" s="440"/>
      <c r="H101" s="440"/>
      <c r="I101" s="440"/>
      <c r="J101" s="440"/>
    </row>
    <row r="102" spans="1:10" ht="33.75" customHeight="1">
      <c r="A102" s="221" t="s">
        <v>211</v>
      </c>
      <c r="B102" s="442" t="s">
        <v>376</v>
      </c>
      <c r="C102" s="450"/>
      <c r="D102" s="450"/>
      <c r="E102" s="450"/>
      <c r="F102" s="450"/>
      <c r="G102" s="450"/>
      <c r="H102" s="450"/>
      <c r="I102" s="450"/>
      <c r="J102" s="450"/>
    </row>
    <row r="103" spans="1:10" ht="48.75" customHeight="1">
      <c r="A103" s="221"/>
      <c r="B103" s="437" t="s">
        <v>377</v>
      </c>
      <c r="C103" s="437"/>
      <c r="D103" s="437"/>
      <c r="E103" s="437"/>
      <c r="F103" s="437"/>
      <c r="G103" s="437"/>
      <c r="H103" s="437"/>
      <c r="I103" s="437"/>
      <c r="J103" s="437"/>
    </row>
    <row r="104" spans="1:10" ht="35.25" customHeight="1">
      <c r="A104" s="221"/>
      <c r="B104" s="461" t="s">
        <v>348</v>
      </c>
      <c r="C104" s="461"/>
      <c r="D104" s="461"/>
      <c r="E104" s="461"/>
      <c r="F104" s="461"/>
      <c r="G104" s="461"/>
      <c r="H104" s="461"/>
      <c r="I104" s="461"/>
      <c r="J104" s="461"/>
    </row>
    <row r="105" spans="1:10" s="148" customFormat="1" ht="75.75" customHeight="1">
      <c r="A105" s="221" t="s">
        <v>253</v>
      </c>
      <c r="B105" s="435" t="s">
        <v>328</v>
      </c>
      <c r="C105" s="435"/>
      <c r="D105" s="435"/>
      <c r="E105" s="435"/>
      <c r="F105" s="435"/>
      <c r="G105" s="435"/>
      <c r="H105" s="435"/>
      <c r="I105" s="435"/>
      <c r="J105" s="435"/>
    </row>
    <row r="106" ht="11.25" customHeight="1">
      <c r="A106" s="221"/>
    </row>
    <row r="107" spans="1:2" ht="16.5" customHeight="1">
      <c r="A107" s="215" t="s">
        <v>98</v>
      </c>
      <c r="B107" s="149" t="s">
        <v>5</v>
      </c>
    </row>
    <row r="108" spans="2:10" ht="35.25" customHeight="1">
      <c r="B108" s="440" t="s">
        <v>278</v>
      </c>
      <c r="C108" s="440"/>
      <c r="D108" s="440"/>
      <c r="E108" s="440"/>
      <c r="F108" s="440"/>
      <c r="G108" s="440"/>
      <c r="H108" s="440"/>
      <c r="I108" s="440"/>
      <c r="J108" s="440"/>
    </row>
    <row r="109" spans="1:10" s="148" customFormat="1" ht="27" customHeight="1">
      <c r="A109" s="290" t="s">
        <v>209</v>
      </c>
      <c r="B109" s="449" t="s">
        <v>378</v>
      </c>
      <c r="C109" s="449"/>
      <c r="D109" s="449"/>
      <c r="E109" s="449"/>
      <c r="F109" s="449"/>
      <c r="G109" s="449"/>
      <c r="H109" s="449"/>
      <c r="I109" s="449"/>
      <c r="J109" s="449"/>
    </row>
    <row r="110" spans="1:10" s="148" customFormat="1" ht="17.25" customHeight="1">
      <c r="A110" s="290"/>
      <c r="B110" s="446"/>
      <c r="C110" s="446"/>
      <c r="D110" s="446"/>
      <c r="E110" s="446"/>
      <c r="F110" s="446"/>
      <c r="G110" s="446"/>
      <c r="H110" s="446"/>
      <c r="I110" s="446"/>
      <c r="J110" s="446"/>
    </row>
    <row r="111" spans="2:10" ht="12" customHeight="1">
      <c r="B111" s="440"/>
      <c r="C111" s="440"/>
      <c r="D111" s="440"/>
      <c r="E111" s="440"/>
      <c r="F111" s="440"/>
      <c r="G111" s="440"/>
      <c r="H111" s="440"/>
      <c r="I111" s="440"/>
      <c r="J111" s="440"/>
    </row>
    <row r="112" spans="1:10" ht="12.75" customHeight="1">
      <c r="A112" s="220" t="s">
        <v>317</v>
      </c>
      <c r="B112" s="438" t="s">
        <v>279</v>
      </c>
      <c r="C112" s="438"/>
      <c r="D112" s="438"/>
      <c r="E112" s="438"/>
      <c r="F112" s="438"/>
      <c r="G112" s="438"/>
      <c r="H112" s="438"/>
      <c r="I112" s="438"/>
      <c r="J112" s="438"/>
    </row>
    <row r="113" spans="2:10" ht="12.75" customHeight="1">
      <c r="B113" s="211"/>
      <c r="C113" s="211"/>
      <c r="D113" s="211"/>
      <c r="E113" s="211"/>
      <c r="F113" s="211"/>
      <c r="G113" s="211"/>
      <c r="H113" s="258" t="s">
        <v>282</v>
      </c>
      <c r="I113" s="258"/>
      <c r="J113" s="177"/>
    </row>
    <row r="114" spans="2:10" ht="12" customHeight="1">
      <c r="B114" s="211"/>
      <c r="C114" s="211"/>
      <c r="D114" s="211"/>
      <c r="E114" s="211"/>
      <c r="F114" s="211"/>
      <c r="G114" s="211"/>
      <c r="H114" s="258" t="s">
        <v>379</v>
      </c>
      <c r="I114" s="258"/>
      <c r="J114" s="177"/>
    </row>
    <row r="115" spans="2:10" ht="12" customHeight="1">
      <c r="B115" s="313"/>
      <c r="C115" s="231"/>
      <c r="D115" s="231"/>
      <c r="E115" s="231"/>
      <c r="F115" s="231"/>
      <c r="G115" s="231"/>
      <c r="H115" s="340" t="s">
        <v>101</v>
      </c>
      <c r="I115" s="295"/>
      <c r="J115" s="177"/>
    </row>
    <row r="116" spans="2:10" ht="12" customHeight="1">
      <c r="B116" s="296"/>
      <c r="C116" s="211"/>
      <c r="D116" s="211"/>
      <c r="E116" s="211"/>
      <c r="F116" s="211"/>
      <c r="G116" s="211"/>
      <c r="H116" s="297"/>
      <c r="I116" s="308"/>
      <c r="J116" s="177"/>
    </row>
    <row r="117" spans="2:10" ht="16.5" customHeight="1">
      <c r="B117" s="439" t="s">
        <v>281</v>
      </c>
      <c r="C117" s="439"/>
      <c r="D117" s="439"/>
      <c r="E117" s="439"/>
      <c r="F117" s="211"/>
      <c r="G117" s="211"/>
      <c r="H117" s="259">
        <v>1658</v>
      </c>
      <c r="I117" s="259"/>
      <c r="J117" s="177"/>
    </row>
    <row r="118" spans="2:10" ht="13.5" customHeight="1">
      <c r="B118" s="439" t="s">
        <v>270</v>
      </c>
      <c r="C118" s="439"/>
      <c r="D118" s="439"/>
      <c r="E118" s="439"/>
      <c r="F118" s="211"/>
      <c r="G118" s="211"/>
      <c r="H118" s="259">
        <v>51</v>
      </c>
      <c r="I118" s="259"/>
      <c r="J118" s="177"/>
    </row>
    <row r="119" spans="2:10" ht="12.75" customHeight="1">
      <c r="B119" s="439" t="s">
        <v>280</v>
      </c>
      <c r="C119" s="439"/>
      <c r="D119" s="439"/>
      <c r="E119" s="439"/>
      <c r="F119" s="211"/>
      <c r="G119" s="211"/>
      <c r="H119" s="259">
        <v>1546</v>
      </c>
      <c r="I119" s="259"/>
      <c r="J119" s="177"/>
    </row>
    <row r="120" spans="2:10" ht="16.5" customHeight="1">
      <c r="B120" s="229" t="s">
        <v>315</v>
      </c>
      <c r="C120" s="229"/>
      <c r="D120" s="229"/>
      <c r="E120" s="229"/>
      <c r="F120" s="211"/>
      <c r="G120" s="211"/>
      <c r="H120" s="148">
        <v>990</v>
      </c>
      <c r="J120" s="259"/>
    </row>
    <row r="121" spans="2:10" ht="16.5" customHeight="1">
      <c r="B121" s="229" t="s">
        <v>316</v>
      </c>
      <c r="C121" s="229"/>
      <c r="D121" s="229"/>
      <c r="E121" s="229"/>
      <c r="F121" s="211"/>
      <c r="G121" s="211"/>
      <c r="H121" s="261">
        <v>-1108</v>
      </c>
      <c r="I121" s="309"/>
      <c r="J121" s="177"/>
    </row>
    <row r="122" spans="2:10" ht="12.75" customHeight="1">
      <c r="B122" s="439" t="s">
        <v>283</v>
      </c>
      <c r="C122" s="439"/>
      <c r="D122" s="439"/>
      <c r="E122" s="439"/>
      <c r="F122" s="211"/>
      <c r="G122" s="211"/>
      <c r="H122" s="259">
        <f>SUM(H117:H121)</f>
        <v>3137</v>
      </c>
      <c r="I122" s="259"/>
      <c r="J122" s="260"/>
    </row>
    <row r="123" spans="2:10" ht="12.75" customHeight="1">
      <c r="B123" s="439" t="s">
        <v>284</v>
      </c>
      <c r="C123" s="439"/>
      <c r="D123" s="439"/>
      <c r="E123" s="439"/>
      <c r="F123" s="211"/>
      <c r="G123" s="232"/>
      <c r="H123" s="261">
        <f>-H122*23.14%</f>
        <v>-725.9018</v>
      </c>
      <c r="I123" s="309"/>
      <c r="J123" s="177"/>
    </row>
    <row r="124" spans="2:10" ht="12.75" customHeight="1">
      <c r="B124" s="439" t="s">
        <v>285</v>
      </c>
      <c r="C124" s="439"/>
      <c r="D124" s="439"/>
      <c r="E124" s="439"/>
      <c r="F124" s="211"/>
      <c r="G124" s="211"/>
      <c r="H124" s="260">
        <f>+H122+H123</f>
        <v>2411.0982</v>
      </c>
      <c r="I124" s="260"/>
      <c r="J124" s="177"/>
    </row>
    <row r="125" spans="2:10" ht="12.75" customHeight="1">
      <c r="B125" s="439" t="s">
        <v>286</v>
      </c>
      <c r="C125" s="439"/>
      <c r="D125" s="439"/>
      <c r="E125" s="439"/>
      <c r="F125" s="211"/>
      <c r="G125" s="211"/>
      <c r="H125" s="260">
        <f>+H126-H124</f>
        <v>-33.098199999999906</v>
      </c>
      <c r="I125" s="260"/>
      <c r="J125" s="177"/>
    </row>
    <row r="126" spans="2:10" ht="12.75" customHeight="1">
      <c r="B126" s="439" t="s">
        <v>287</v>
      </c>
      <c r="C126" s="439"/>
      <c r="D126" s="439"/>
      <c r="E126" s="439"/>
      <c r="F126" s="211"/>
      <c r="G126" s="211"/>
      <c r="H126" s="262">
        <v>2378</v>
      </c>
      <c r="I126" s="309"/>
      <c r="J126" s="177"/>
    </row>
    <row r="127" spans="2:10" ht="12.75" customHeight="1">
      <c r="B127" s="439"/>
      <c r="C127" s="439"/>
      <c r="D127" s="439"/>
      <c r="E127" s="439"/>
      <c r="F127" s="211"/>
      <c r="G127" s="211"/>
      <c r="H127" s="177"/>
      <c r="I127" s="177"/>
      <c r="J127" s="177"/>
    </row>
    <row r="128" spans="2:10" ht="12.75" customHeight="1">
      <c r="B128" s="229"/>
      <c r="C128" s="229"/>
      <c r="D128" s="229"/>
      <c r="E128" s="229"/>
      <c r="F128" s="211"/>
      <c r="G128" s="211"/>
      <c r="H128" s="177"/>
      <c r="I128" s="177"/>
      <c r="J128" s="177"/>
    </row>
    <row r="129" spans="2:10" ht="12.75" customHeight="1">
      <c r="B129" s="229" t="s">
        <v>321</v>
      </c>
      <c r="C129" s="229"/>
      <c r="D129" s="229"/>
      <c r="E129" s="229"/>
      <c r="F129" s="211"/>
      <c r="G129" s="211"/>
      <c r="H129" s="177"/>
      <c r="I129" s="177"/>
      <c r="J129" s="177"/>
    </row>
    <row r="130" spans="2:10" ht="12.75" customHeight="1">
      <c r="B130" s="229"/>
      <c r="C130" s="229"/>
      <c r="D130" s="229"/>
      <c r="E130" s="229"/>
      <c r="F130" s="211"/>
      <c r="G130" s="211"/>
      <c r="H130" s="177"/>
      <c r="I130" s="177"/>
      <c r="J130" s="177"/>
    </row>
    <row r="131" spans="1:10" ht="13.5" customHeight="1">
      <c r="A131" s="220" t="s">
        <v>318</v>
      </c>
      <c r="B131" s="438" t="s">
        <v>349</v>
      </c>
      <c r="C131" s="438"/>
      <c r="D131" s="438"/>
      <c r="E131" s="438"/>
      <c r="F131" s="438"/>
      <c r="G131" s="438"/>
      <c r="H131" s="438"/>
      <c r="I131" s="438"/>
      <c r="J131" s="438"/>
    </row>
    <row r="132" spans="1:10" ht="13.5" customHeight="1">
      <c r="A132" s="220"/>
      <c r="B132" s="249"/>
      <c r="C132" s="249"/>
      <c r="D132" s="249"/>
      <c r="E132" s="249"/>
      <c r="F132" s="249"/>
      <c r="G132" s="249"/>
      <c r="H132" s="249"/>
      <c r="I132" s="249"/>
      <c r="J132" s="249"/>
    </row>
    <row r="133" spans="1:10" ht="13.5" customHeight="1">
      <c r="A133" s="220"/>
      <c r="B133" s="438" t="s">
        <v>319</v>
      </c>
      <c r="C133" s="438"/>
      <c r="D133" s="438"/>
      <c r="E133" s="438"/>
      <c r="F133" s="438"/>
      <c r="G133" s="438"/>
      <c r="H133" s="438"/>
      <c r="I133" s="438"/>
      <c r="J133" s="438"/>
    </row>
    <row r="134" spans="1:10" ht="13.5" customHeight="1">
      <c r="A134" s="220"/>
      <c r="B134" s="313"/>
      <c r="C134" s="283"/>
      <c r="D134" s="283"/>
      <c r="E134" s="283"/>
      <c r="F134" s="283"/>
      <c r="G134" s="283"/>
      <c r="H134" s="340" t="s">
        <v>101</v>
      </c>
      <c r="I134" s="308"/>
      <c r="J134" s="249"/>
    </row>
    <row r="135" spans="1:10" ht="21" customHeight="1" thickBot="1">
      <c r="A135" s="220"/>
      <c r="B135" s="249"/>
      <c r="C135" s="249" t="s">
        <v>320</v>
      </c>
      <c r="D135" s="249"/>
      <c r="E135" s="249"/>
      <c r="F135" s="249"/>
      <c r="G135" s="249"/>
      <c r="H135" s="293">
        <v>2440</v>
      </c>
      <c r="I135" s="285"/>
      <c r="J135" s="249"/>
    </row>
    <row r="136" spans="1:10" ht="13.5" customHeight="1">
      <c r="A136" s="220"/>
      <c r="B136" s="249"/>
      <c r="C136" s="249"/>
      <c r="D136" s="249"/>
      <c r="E136" s="249"/>
      <c r="F136" s="249"/>
      <c r="G136" s="249"/>
      <c r="H136" s="285"/>
      <c r="I136" s="285"/>
      <c r="J136" s="249"/>
    </row>
    <row r="137" spans="1:10" ht="13.5" customHeight="1">
      <c r="A137" s="220"/>
      <c r="B137" s="249"/>
      <c r="C137" s="249" t="s">
        <v>46</v>
      </c>
      <c r="D137" s="249"/>
      <c r="E137" s="249"/>
      <c r="F137" s="249"/>
      <c r="G137" s="249"/>
      <c r="H137" s="284">
        <v>635</v>
      </c>
      <c r="I137" s="284"/>
      <c r="J137" s="249"/>
    </row>
    <row r="138" spans="1:10" ht="13.5" customHeight="1">
      <c r="A138" s="220"/>
      <c r="B138" s="249"/>
      <c r="C138" s="249" t="s">
        <v>322</v>
      </c>
      <c r="D138" s="249"/>
      <c r="E138" s="249"/>
      <c r="F138" s="249"/>
      <c r="G138" s="249"/>
      <c r="H138" s="286">
        <v>-10</v>
      </c>
      <c r="I138" s="285"/>
      <c r="J138" s="249"/>
    </row>
    <row r="139" spans="1:10" ht="13.5" customHeight="1">
      <c r="A139" s="220"/>
      <c r="B139" s="249"/>
      <c r="C139" s="249" t="s">
        <v>323</v>
      </c>
      <c r="D139" s="249"/>
      <c r="E139" s="249"/>
      <c r="F139" s="249"/>
      <c r="G139" s="249"/>
      <c r="H139" s="284">
        <f>+H137+H138</f>
        <v>625</v>
      </c>
      <c r="I139" s="284"/>
      <c r="J139" s="249"/>
    </row>
    <row r="140" spans="1:10" ht="13.5" customHeight="1">
      <c r="A140" s="220"/>
      <c r="B140" s="249"/>
      <c r="C140" s="443" t="s">
        <v>324</v>
      </c>
      <c r="D140" s="443"/>
      <c r="E140" s="249"/>
      <c r="F140" s="249"/>
      <c r="G140" s="249"/>
      <c r="H140" s="284">
        <v>-123</v>
      </c>
      <c r="I140" s="284"/>
      <c r="J140" s="249"/>
    </row>
    <row r="141" spans="1:10" ht="13.5" customHeight="1" thickBot="1">
      <c r="A141" s="220"/>
      <c r="B141" s="249"/>
      <c r="C141" s="287" t="s">
        <v>325</v>
      </c>
      <c r="D141" s="287"/>
      <c r="E141" s="249"/>
      <c r="F141" s="249"/>
      <c r="G141" s="249"/>
      <c r="H141" s="288">
        <f>+H139+H140</f>
        <v>502</v>
      </c>
      <c r="I141" s="310"/>
      <c r="J141" s="249"/>
    </row>
    <row r="142" spans="1:10" ht="13.5" customHeight="1">
      <c r="A142" s="220"/>
      <c r="B142" s="249"/>
      <c r="C142" s="287"/>
      <c r="D142" s="287"/>
      <c r="E142" s="249"/>
      <c r="F142" s="249"/>
      <c r="G142" s="249"/>
      <c r="H142" s="249"/>
      <c r="I142" s="249"/>
      <c r="J142" s="249"/>
    </row>
    <row r="143" spans="1:10" ht="13.5" customHeight="1">
      <c r="A143" s="220"/>
      <c r="B143" s="446"/>
      <c r="C143" s="446"/>
      <c r="D143" s="446"/>
      <c r="E143" s="446"/>
      <c r="F143" s="446"/>
      <c r="G143" s="446"/>
      <c r="H143" s="446"/>
      <c r="I143" s="446"/>
      <c r="J143" s="446"/>
    </row>
    <row r="144" spans="1:10" ht="13.5" customHeight="1">
      <c r="A144" s="220"/>
      <c r="B144" s="249"/>
      <c r="C144" s="287"/>
      <c r="D144" s="287"/>
      <c r="E144" s="249"/>
      <c r="F144" s="249"/>
      <c r="G144" s="249"/>
      <c r="H144" s="249"/>
      <c r="I144" s="249"/>
      <c r="J144" s="249"/>
    </row>
    <row r="145" spans="1:10" ht="13.5" customHeight="1">
      <c r="A145" s="290" t="s">
        <v>210</v>
      </c>
      <c r="B145" s="446" t="s">
        <v>380</v>
      </c>
      <c r="C145" s="446"/>
      <c r="D145" s="446"/>
      <c r="E145" s="446"/>
      <c r="F145" s="446"/>
      <c r="G145" s="446"/>
      <c r="H145" s="446"/>
      <c r="I145" s="446"/>
      <c r="J145" s="446"/>
    </row>
    <row r="146" spans="1:10" ht="12" customHeight="1">
      <c r="A146" s="228"/>
      <c r="B146" s="230"/>
      <c r="C146" s="164"/>
      <c r="D146" s="164"/>
      <c r="E146" s="164"/>
      <c r="F146" s="164"/>
      <c r="G146" s="164"/>
      <c r="H146" s="164"/>
      <c r="I146" s="164"/>
      <c r="J146" s="164"/>
    </row>
    <row r="147" spans="1:2" ht="12.75" customHeight="1">
      <c r="A147" s="215" t="s">
        <v>99</v>
      </c>
      <c r="B147" s="149" t="s">
        <v>6</v>
      </c>
    </row>
    <row r="148" spans="2:10" ht="16.5" customHeight="1">
      <c r="B148" s="452" t="s">
        <v>218</v>
      </c>
      <c r="C148" s="452"/>
      <c r="D148" s="452"/>
      <c r="E148" s="452"/>
      <c r="F148" s="452"/>
      <c r="G148" s="452"/>
      <c r="H148" s="452"/>
      <c r="I148" s="452"/>
      <c r="J148" s="452"/>
    </row>
    <row r="149" spans="2:10" ht="19.5" customHeight="1">
      <c r="B149" s="462"/>
      <c r="C149" s="462"/>
      <c r="D149" s="462"/>
      <c r="E149" s="462"/>
      <c r="F149" s="462"/>
      <c r="G149" s="462"/>
      <c r="H149" s="462"/>
      <c r="I149" s="462"/>
      <c r="J149" s="462"/>
    </row>
    <row r="150" spans="1:3" ht="12.75" customHeight="1">
      <c r="A150" s="215" t="s">
        <v>100</v>
      </c>
      <c r="B150" s="227" t="s">
        <v>7</v>
      </c>
      <c r="C150" s="148"/>
    </row>
    <row r="151" spans="1:10" ht="12.75" customHeight="1">
      <c r="A151" s="216"/>
      <c r="B151" s="452" t="s">
        <v>264</v>
      </c>
      <c r="C151" s="452"/>
      <c r="D151" s="452"/>
      <c r="E151" s="452"/>
      <c r="F151" s="452"/>
      <c r="G151" s="452"/>
      <c r="H151" s="452"/>
      <c r="I151" s="452"/>
      <c r="J151" s="452"/>
    </row>
    <row r="152" spans="1:10" ht="12.75" customHeight="1">
      <c r="A152" s="216"/>
      <c r="B152" s="150"/>
      <c r="C152" s="150"/>
      <c r="D152" s="150"/>
      <c r="E152" s="150"/>
      <c r="F152" s="150"/>
      <c r="G152" s="150"/>
      <c r="H152" s="182"/>
      <c r="I152" s="182"/>
      <c r="J152" s="182"/>
    </row>
    <row r="153" spans="1:10" ht="12.75" customHeight="1">
      <c r="A153" s="216"/>
      <c r="B153" s="150"/>
      <c r="C153" s="150"/>
      <c r="D153" s="150"/>
      <c r="E153" s="150"/>
      <c r="F153" s="150"/>
      <c r="G153" s="150"/>
      <c r="H153" s="182"/>
      <c r="I153" s="182"/>
      <c r="J153" s="182"/>
    </row>
    <row r="154" spans="1:10" ht="12.75" customHeight="1">
      <c r="A154" s="441" t="s">
        <v>277</v>
      </c>
      <c r="B154" s="441"/>
      <c r="C154" s="441"/>
      <c r="D154" s="441"/>
      <c r="E154" s="441"/>
      <c r="F154" s="441"/>
      <c r="G154" s="441"/>
      <c r="H154" s="441"/>
      <c r="I154" s="441"/>
      <c r="J154" s="441"/>
    </row>
    <row r="155" spans="1:10" ht="12.75" customHeight="1">
      <c r="A155" s="216"/>
      <c r="B155" s="150"/>
      <c r="C155" s="150"/>
      <c r="D155" s="150"/>
      <c r="E155" s="150"/>
      <c r="F155" s="150"/>
      <c r="G155" s="150"/>
      <c r="H155" s="182"/>
      <c r="I155" s="182"/>
      <c r="J155" s="182"/>
    </row>
    <row r="156" ht="12.75" customHeight="1"/>
    <row r="157" spans="1:7" ht="10.5" customHeight="1">
      <c r="A157" s="216"/>
      <c r="C157" s="165"/>
      <c r="D157" s="148"/>
      <c r="E157" s="148"/>
      <c r="F157" s="148"/>
      <c r="G157" s="148"/>
    </row>
    <row r="158" spans="1:10" s="149" customFormat="1" ht="12.75" customHeight="1">
      <c r="A158" s="464" t="s">
        <v>241</v>
      </c>
      <c r="B158" s="464"/>
      <c r="C158" s="464"/>
      <c r="D158" s="464"/>
      <c r="E158" s="464"/>
      <c r="F158" s="464"/>
      <c r="G158" s="464"/>
      <c r="H158" s="464"/>
      <c r="I158" s="464"/>
      <c r="J158" s="464"/>
    </row>
    <row r="159" spans="1:10" s="166" customFormat="1" ht="12.75" customHeight="1">
      <c r="A159" s="453" t="s">
        <v>242</v>
      </c>
      <c r="B159" s="453"/>
      <c r="C159" s="453"/>
      <c r="D159" s="453"/>
      <c r="E159" s="453"/>
      <c r="F159" s="453"/>
      <c r="G159" s="453"/>
      <c r="H159" s="453"/>
      <c r="I159" s="453"/>
      <c r="J159" s="453"/>
    </row>
    <row r="160" spans="1:10" s="168" customFormat="1" ht="12.75" customHeight="1">
      <c r="A160" s="222"/>
      <c r="B160" s="167"/>
      <c r="C160" s="167"/>
      <c r="D160" s="167"/>
      <c r="E160" s="167"/>
      <c r="F160" s="167"/>
      <c r="G160" s="167"/>
      <c r="H160" s="263"/>
      <c r="I160" s="263"/>
      <c r="J160" s="263"/>
    </row>
    <row r="161" spans="1:10" s="166" customFormat="1" ht="12.75" customHeight="1">
      <c r="A161" s="217" t="s">
        <v>159</v>
      </c>
      <c r="B161" s="165" t="s">
        <v>158</v>
      </c>
      <c r="C161" s="148"/>
      <c r="D161" s="148"/>
      <c r="E161" s="148"/>
      <c r="F161" s="148"/>
      <c r="G161" s="148"/>
      <c r="H161" s="148"/>
      <c r="I161" s="148"/>
      <c r="J161" s="148"/>
    </row>
    <row r="162" spans="1:10" s="166" customFormat="1" ht="12.75" customHeight="1">
      <c r="A162" s="217"/>
      <c r="B162" s="165"/>
      <c r="C162" s="148"/>
      <c r="D162" s="148"/>
      <c r="E162" s="148"/>
      <c r="F162" s="233"/>
      <c r="G162" s="148"/>
      <c r="H162" s="148"/>
      <c r="I162" s="148"/>
      <c r="J162" s="148"/>
    </row>
    <row r="163" spans="1:10" s="166" customFormat="1" ht="71.25" customHeight="1">
      <c r="A163" s="217"/>
      <c r="B163" s="435" t="s">
        <v>381</v>
      </c>
      <c r="C163" s="435"/>
      <c r="D163" s="435"/>
      <c r="E163" s="435"/>
      <c r="F163" s="435"/>
      <c r="G163" s="435"/>
      <c r="H163" s="435"/>
      <c r="I163" s="435"/>
      <c r="J163" s="435"/>
    </row>
    <row r="164" spans="1:10" s="166" customFormat="1" ht="48.75" customHeight="1">
      <c r="A164" s="217"/>
      <c r="B164" s="435" t="s">
        <v>329</v>
      </c>
      <c r="C164" s="435"/>
      <c r="D164" s="435"/>
      <c r="E164" s="435"/>
      <c r="F164" s="435"/>
      <c r="G164" s="435"/>
      <c r="H164" s="435"/>
      <c r="I164" s="435"/>
      <c r="J164" s="435"/>
    </row>
    <row r="165" spans="1:10" s="166" customFormat="1" ht="60" customHeight="1">
      <c r="A165" s="217"/>
      <c r="B165" s="436" t="s">
        <v>382</v>
      </c>
      <c r="C165" s="436"/>
      <c r="D165" s="436"/>
      <c r="E165" s="436"/>
      <c r="F165" s="436"/>
      <c r="G165" s="436"/>
      <c r="H165" s="436"/>
      <c r="I165" s="436"/>
      <c r="J165" s="436"/>
    </row>
    <row r="166" s="148" customFormat="1" ht="12.75" customHeight="1">
      <c r="A166" s="217"/>
    </row>
    <row r="167" spans="1:10" s="148" customFormat="1" ht="16.5" customHeight="1">
      <c r="A167" s="217" t="s">
        <v>103</v>
      </c>
      <c r="B167" s="451" t="s">
        <v>135</v>
      </c>
      <c r="C167" s="451"/>
      <c r="D167" s="451"/>
      <c r="E167" s="451"/>
      <c r="F167" s="451"/>
      <c r="G167" s="451"/>
      <c r="H167" s="451"/>
      <c r="I167" s="451"/>
      <c r="J167" s="451"/>
    </row>
    <row r="168" spans="1:10" s="148" customFormat="1" ht="33" customHeight="1">
      <c r="A168" s="217"/>
      <c r="B168" s="436" t="s">
        <v>355</v>
      </c>
      <c r="C168" s="436"/>
      <c r="D168" s="436"/>
      <c r="E168" s="436"/>
      <c r="F168" s="436"/>
      <c r="G168" s="436"/>
      <c r="H168" s="436"/>
      <c r="I168" s="436"/>
      <c r="J168" s="436"/>
    </row>
    <row r="169" spans="1:9" s="148" customFormat="1" ht="12.75" customHeight="1">
      <c r="A169" s="217"/>
      <c r="B169" s="165"/>
      <c r="E169" s="264"/>
      <c r="H169" s="264"/>
      <c r="I169" s="264"/>
    </row>
    <row r="170" spans="1:10" s="166" customFormat="1" ht="12.75" customHeight="1">
      <c r="A170" s="217" t="s">
        <v>105</v>
      </c>
      <c r="B170" s="165" t="s">
        <v>156</v>
      </c>
      <c r="C170" s="148"/>
      <c r="D170" s="148"/>
      <c r="F170" s="233"/>
      <c r="G170" s="148"/>
      <c r="H170" s="148"/>
      <c r="I170" s="148"/>
      <c r="J170" s="148"/>
    </row>
    <row r="171" spans="1:10" s="292" customFormat="1" ht="73.5" customHeight="1">
      <c r="A171" s="294"/>
      <c r="B171" s="435" t="s">
        <v>0</v>
      </c>
      <c r="C171" s="435"/>
      <c r="D171" s="435"/>
      <c r="E171" s="435"/>
      <c r="F171" s="435"/>
      <c r="G171" s="435"/>
      <c r="H171" s="435"/>
      <c r="I171" s="435"/>
      <c r="J171" s="435"/>
    </row>
    <row r="172" spans="1:10" s="292" customFormat="1" ht="74.25" customHeight="1">
      <c r="A172" s="294"/>
      <c r="B172" s="435" t="s">
        <v>1</v>
      </c>
      <c r="C172" s="435"/>
      <c r="D172" s="435"/>
      <c r="E172" s="435"/>
      <c r="F172" s="435"/>
      <c r="G172" s="435"/>
      <c r="H172" s="435"/>
      <c r="I172" s="435"/>
      <c r="J172" s="435"/>
    </row>
    <row r="173" spans="1:10" s="292" customFormat="1" ht="74.25" customHeight="1">
      <c r="A173" s="294"/>
      <c r="B173" s="448" t="s">
        <v>4</v>
      </c>
      <c r="C173" s="448"/>
      <c r="D173" s="448"/>
      <c r="E173" s="448"/>
      <c r="F173" s="448"/>
      <c r="G173" s="448"/>
      <c r="H173" s="448"/>
      <c r="I173" s="448"/>
      <c r="J173" s="448"/>
    </row>
    <row r="174" spans="1:10" s="166" customFormat="1" ht="14.25" customHeight="1">
      <c r="A174" s="217"/>
      <c r="B174" s="170"/>
      <c r="C174" s="170"/>
      <c r="D174" s="170"/>
      <c r="E174" s="170"/>
      <c r="F174" s="170"/>
      <c r="G174" s="170"/>
      <c r="H174" s="170"/>
      <c r="I174" s="170"/>
      <c r="J174" s="170"/>
    </row>
    <row r="175" spans="1:10" s="148" customFormat="1" ht="12.75">
      <c r="A175" s="282"/>
      <c r="B175" s="165"/>
      <c r="C175" s="172"/>
      <c r="D175" s="172"/>
      <c r="E175" s="172"/>
      <c r="G175" s="172"/>
      <c r="H175" s="172"/>
      <c r="I175" s="172"/>
      <c r="J175" s="172"/>
    </row>
    <row r="176" spans="1:2" ht="12.75" customHeight="1">
      <c r="A176" s="215" t="s">
        <v>106</v>
      </c>
      <c r="B176" s="149" t="s">
        <v>157</v>
      </c>
    </row>
    <row r="177" spans="2:10" ht="12.75" customHeight="1">
      <c r="B177" s="452" t="s">
        <v>161</v>
      </c>
      <c r="C177" s="452"/>
      <c r="D177" s="452"/>
      <c r="E177" s="452"/>
      <c r="F177" s="452"/>
      <c r="G177" s="452"/>
      <c r="H177" s="452"/>
      <c r="I177" s="452"/>
      <c r="J177" s="452"/>
    </row>
    <row r="178" spans="2:10" ht="12.75" customHeight="1">
      <c r="B178" s="171"/>
      <c r="C178" s="171"/>
      <c r="D178" s="171"/>
      <c r="E178" s="171"/>
      <c r="F178" s="171"/>
      <c r="G178" s="171"/>
      <c r="H178" s="172"/>
      <c r="I178" s="172"/>
      <c r="J178" s="172"/>
    </row>
    <row r="179" spans="1:10" ht="12.75" customHeight="1">
      <c r="A179" s="216"/>
      <c r="B179" s="171"/>
      <c r="D179" s="171"/>
      <c r="E179" s="171"/>
      <c r="F179" s="171"/>
      <c r="G179" s="171"/>
      <c r="H179" s="172"/>
      <c r="I179" s="172"/>
      <c r="J179" s="172"/>
    </row>
    <row r="180" spans="1:10" ht="13.5" customHeight="1">
      <c r="A180" s="215" t="s">
        <v>107</v>
      </c>
      <c r="B180" s="149" t="s">
        <v>288</v>
      </c>
      <c r="C180" s="171"/>
      <c r="D180" s="171"/>
      <c r="E180" s="171"/>
      <c r="F180" s="171"/>
      <c r="G180" s="171"/>
      <c r="H180" s="173" t="s">
        <v>104</v>
      </c>
      <c r="I180" s="173"/>
      <c r="J180" s="173" t="s">
        <v>137</v>
      </c>
    </row>
    <row r="181" spans="3:10" ht="12" customHeight="1">
      <c r="C181" s="171"/>
      <c r="F181" s="171"/>
      <c r="H181" s="155" t="s">
        <v>102</v>
      </c>
      <c r="I181" s="155"/>
      <c r="J181" s="155" t="s">
        <v>102</v>
      </c>
    </row>
    <row r="182" spans="2:10" ht="12" customHeight="1">
      <c r="B182" s="236" t="s">
        <v>101</v>
      </c>
      <c r="C182" s="237"/>
      <c r="D182" s="153"/>
      <c r="E182" s="153"/>
      <c r="F182" s="153"/>
      <c r="G182" s="153"/>
      <c r="H182" s="265" t="s">
        <v>263</v>
      </c>
      <c r="I182" s="265"/>
      <c r="J182" s="265" t="str">
        <f>+H182</f>
        <v>30.9.2008</v>
      </c>
    </row>
    <row r="183" spans="2:10" ht="12.75" customHeight="1">
      <c r="B183" s="171"/>
      <c r="C183" s="171"/>
      <c r="H183" s="173"/>
      <c r="I183" s="173"/>
      <c r="J183" s="173"/>
    </row>
    <row r="184" spans="2:10" ht="12.75" customHeight="1">
      <c r="B184" s="171"/>
      <c r="C184" s="171"/>
      <c r="H184" s="174"/>
      <c r="I184" s="174"/>
      <c r="J184" s="174"/>
    </row>
    <row r="185" spans="2:10" ht="12.75" customHeight="1">
      <c r="B185" s="145" t="s">
        <v>289</v>
      </c>
      <c r="C185" s="171"/>
      <c r="H185" s="234"/>
      <c r="I185" s="234"/>
      <c r="J185" s="234"/>
    </row>
    <row r="186" spans="3:10" ht="12.75" customHeight="1">
      <c r="C186" s="171" t="s">
        <v>290</v>
      </c>
      <c r="H186" s="148">
        <v>46</v>
      </c>
      <c r="J186" s="148">
        <v>119</v>
      </c>
    </row>
    <row r="187" spans="3:10" ht="12.75" customHeight="1">
      <c r="C187" s="465" t="s">
        <v>291</v>
      </c>
      <c r="D187" s="465"/>
      <c r="E187" s="465"/>
      <c r="H187" s="266">
        <v>85</v>
      </c>
      <c r="I187" s="266"/>
      <c r="J187" s="266">
        <v>85</v>
      </c>
    </row>
    <row r="188" spans="2:10" ht="12.75" customHeight="1">
      <c r="B188" s="171"/>
      <c r="C188" s="171"/>
      <c r="H188" s="148">
        <f>SUM(H186:H187)</f>
        <v>131</v>
      </c>
      <c r="J188" s="148">
        <f>SUM(J186:J187)</f>
        <v>204</v>
      </c>
    </row>
    <row r="189" spans="2:10" ht="41.25" customHeight="1">
      <c r="B189" s="448" t="s">
        <v>332</v>
      </c>
      <c r="C189" s="448"/>
      <c r="D189" s="448"/>
      <c r="E189" s="448"/>
      <c r="F189" s="448"/>
      <c r="G189" s="448"/>
      <c r="H189" s="448"/>
      <c r="I189" s="448"/>
      <c r="J189" s="448"/>
    </row>
    <row r="190" ht="12.75" customHeight="1">
      <c r="B190" s="149"/>
    </row>
    <row r="191" ht="12.75" customHeight="1">
      <c r="B191" s="149"/>
    </row>
    <row r="192" spans="1:2" ht="12.75" customHeight="1">
      <c r="A192" s="215" t="s">
        <v>108</v>
      </c>
      <c r="B192" s="149" t="s">
        <v>162</v>
      </c>
    </row>
    <row r="193" spans="2:10" ht="36.75" customHeight="1">
      <c r="B193" s="445" t="s">
        <v>2</v>
      </c>
      <c r="C193" s="445"/>
      <c r="D193" s="445"/>
      <c r="E193" s="445"/>
      <c r="F193" s="445"/>
      <c r="G193" s="445"/>
      <c r="H193" s="445"/>
      <c r="I193" s="445"/>
      <c r="J193" s="445"/>
    </row>
    <row r="194" spans="2:10" ht="12.75" customHeight="1">
      <c r="B194" s="171"/>
      <c r="C194" s="171"/>
      <c r="D194" s="171"/>
      <c r="E194" s="171"/>
      <c r="F194" s="171"/>
      <c r="G194" s="171"/>
      <c r="H194" s="172"/>
      <c r="I194" s="172"/>
      <c r="J194" s="172"/>
    </row>
    <row r="195" ht="12.75" customHeight="1"/>
    <row r="196" spans="1:2" ht="12.75" customHeight="1">
      <c r="A196" s="215" t="s">
        <v>109</v>
      </c>
      <c r="B196" s="149" t="s">
        <v>154</v>
      </c>
    </row>
    <row r="197" spans="2:10" ht="16.5" customHeight="1">
      <c r="B197" s="452" t="s">
        <v>155</v>
      </c>
      <c r="C197" s="452"/>
      <c r="D197" s="452"/>
      <c r="E197" s="452"/>
      <c r="F197" s="452"/>
      <c r="G197" s="452"/>
      <c r="H197" s="452"/>
      <c r="I197" s="452"/>
      <c r="J197" s="452"/>
    </row>
    <row r="198" ht="12.75" customHeight="1">
      <c r="B198" s="175"/>
    </row>
    <row r="199" ht="12.75" customHeight="1"/>
    <row r="200" spans="1:2" ht="12.75" customHeight="1">
      <c r="A200" s="215" t="s">
        <v>110</v>
      </c>
      <c r="B200" s="149" t="s">
        <v>153</v>
      </c>
    </row>
    <row r="201" spans="1:10" s="148" customFormat="1" ht="18" customHeight="1">
      <c r="A201" s="217"/>
      <c r="B201" s="444" t="s">
        <v>201</v>
      </c>
      <c r="C201" s="444"/>
      <c r="D201" s="444"/>
      <c r="E201" s="444"/>
      <c r="F201" s="444"/>
      <c r="G201" s="444"/>
      <c r="H201" s="444"/>
      <c r="I201" s="444"/>
      <c r="J201" s="444"/>
    </row>
    <row r="202" spans="1:10" s="148" customFormat="1" ht="43.5" customHeight="1">
      <c r="A202" s="217"/>
      <c r="B202" s="164" t="s">
        <v>209</v>
      </c>
      <c r="C202" s="444" t="s">
        <v>212</v>
      </c>
      <c r="D202" s="444"/>
      <c r="E202" s="444"/>
      <c r="F202" s="444"/>
      <c r="G202" s="444"/>
      <c r="H202" s="444"/>
      <c r="I202" s="444"/>
      <c r="J202" s="444"/>
    </row>
    <row r="203" spans="1:10" s="148" customFormat="1" ht="42" customHeight="1">
      <c r="A203" s="217"/>
      <c r="B203" s="164"/>
      <c r="C203" s="444" t="s">
        <v>213</v>
      </c>
      <c r="D203" s="444"/>
      <c r="E203" s="444"/>
      <c r="F203" s="444"/>
      <c r="G203" s="444"/>
      <c r="H203" s="444"/>
      <c r="I203" s="444"/>
      <c r="J203" s="444"/>
    </row>
    <row r="204" spans="1:10" s="166" customFormat="1" ht="32.25" customHeight="1">
      <c r="A204" s="223"/>
      <c r="B204" s="169"/>
      <c r="C204" s="463" t="s">
        <v>295</v>
      </c>
      <c r="D204" s="463"/>
      <c r="E204" s="463"/>
      <c r="F204" s="463"/>
      <c r="G204" s="463"/>
      <c r="H204" s="463"/>
      <c r="I204" s="463"/>
      <c r="J204" s="463"/>
    </row>
    <row r="205" spans="1:10" s="148" customFormat="1" ht="16.5" customHeight="1">
      <c r="A205" s="217"/>
      <c r="B205" s="164"/>
      <c r="C205" s="176"/>
      <c r="D205" s="176"/>
      <c r="E205" s="176"/>
      <c r="F205" s="176"/>
      <c r="G205" s="176"/>
      <c r="H205" s="176"/>
      <c r="I205" s="176"/>
      <c r="J205" s="176"/>
    </row>
    <row r="206" spans="1:10" s="148" customFormat="1" ht="40.5" customHeight="1">
      <c r="A206" s="217"/>
      <c r="B206" s="164" t="s">
        <v>210</v>
      </c>
      <c r="C206" s="444" t="s">
        <v>254</v>
      </c>
      <c r="D206" s="444"/>
      <c r="E206" s="444"/>
      <c r="F206" s="444"/>
      <c r="G206" s="444"/>
      <c r="H206" s="444"/>
      <c r="I206" s="444"/>
      <c r="J206" s="444"/>
    </row>
    <row r="207" spans="1:10" s="148" customFormat="1" ht="15" customHeight="1">
      <c r="A207" s="217"/>
      <c r="B207" s="164"/>
      <c r="C207" s="444" t="s">
        <v>255</v>
      </c>
      <c r="D207" s="444"/>
      <c r="E207" s="444"/>
      <c r="F207" s="444"/>
      <c r="G207" s="444"/>
      <c r="H207" s="444"/>
      <c r="I207" s="444"/>
      <c r="J207" s="444"/>
    </row>
    <row r="208" spans="1:10" s="148" customFormat="1" ht="50.25" customHeight="1">
      <c r="A208" s="217"/>
      <c r="B208" s="164"/>
      <c r="C208" s="444" t="s">
        <v>256</v>
      </c>
      <c r="D208" s="444"/>
      <c r="E208" s="444"/>
      <c r="F208" s="444"/>
      <c r="G208" s="444"/>
      <c r="H208" s="444"/>
      <c r="I208" s="444"/>
      <c r="J208" s="444"/>
    </row>
    <row r="209" spans="1:10" s="148" customFormat="1" ht="12.75">
      <c r="A209" s="217"/>
      <c r="B209" s="164"/>
      <c r="C209" s="177"/>
      <c r="D209" s="177"/>
      <c r="E209" s="177"/>
      <c r="F209" s="177"/>
      <c r="G209" s="177"/>
      <c r="H209" s="177"/>
      <c r="I209" s="177"/>
      <c r="J209" s="177"/>
    </row>
    <row r="210" spans="1:10" s="148" customFormat="1" ht="113.25" customHeight="1">
      <c r="A210" s="217"/>
      <c r="B210" s="164" t="s">
        <v>211</v>
      </c>
      <c r="C210" s="444" t="s">
        <v>327</v>
      </c>
      <c r="D210" s="444"/>
      <c r="E210" s="444"/>
      <c r="F210" s="444"/>
      <c r="G210" s="444"/>
      <c r="H210" s="444"/>
      <c r="I210" s="444"/>
      <c r="J210" s="444"/>
    </row>
    <row r="211" spans="1:10" s="179" customFormat="1" ht="45.75" customHeight="1">
      <c r="A211" s="224"/>
      <c r="B211" s="178"/>
      <c r="C211" s="442" t="s">
        <v>257</v>
      </c>
      <c r="D211" s="442"/>
      <c r="E211" s="442"/>
      <c r="F211" s="442"/>
      <c r="G211" s="442"/>
      <c r="H211" s="442"/>
      <c r="I211" s="442"/>
      <c r="J211" s="442"/>
    </row>
    <row r="212" spans="1:10" s="179" customFormat="1" ht="33" customHeight="1">
      <c r="A212" s="224"/>
      <c r="B212" s="178"/>
      <c r="C212" s="442" t="s">
        <v>258</v>
      </c>
      <c r="D212" s="442"/>
      <c r="E212" s="442"/>
      <c r="F212" s="442"/>
      <c r="G212" s="442"/>
      <c r="H212" s="442"/>
      <c r="I212" s="442"/>
      <c r="J212" s="442"/>
    </row>
    <row r="213" spans="1:10" s="179" customFormat="1" ht="30.75" customHeight="1">
      <c r="A213" s="224"/>
      <c r="B213" s="178"/>
      <c r="C213" s="442" t="s">
        <v>311</v>
      </c>
      <c r="D213" s="442"/>
      <c r="E213" s="442"/>
      <c r="F213" s="442"/>
      <c r="G213" s="442"/>
      <c r="H213" s="442"/>
      <c r="I213" s="442"/>
      <c r="J213" s="442"/>
    </row>
    <row r="214" spans="1:10" s="179" customFormat="1" ht="12.75" customHeight="1">
      <c r="A214" s="224"/>
      <c r="B214" s="178"/>
      <c r="C214" s="212"/>
      <c r="D214" s="212"/>
      <c r="E214" s="212"/>
      <c r="F214" s="212"/>
      <c r="G214" s="212"/>
      <c r="H214" s="212"/>
      <c r="I214" s="212"/>
      <c r="J214" s="212"/>
    </row>
    <row r="215" spans="1:10" s="179" customFormat="1" ht="18.75" customHeight="1">
      <c r="A215" s="224"/>
      <c r="B215" s="178" t="s">
        <v>253</v>
      </c>
      <c r="C215" s="442" t="s">
        <v>330</v>
      </c>
      <c r="D215" s="442"/>
      <c r="E215" s="442"/>
      <c r="F215" s="442"/>
      <c r="G215" s="442"/>
      <c r="H215" s="442"/>
      <c r="I215" s="442"/>
      <c r="J215" s="442"/>
    </row>
    <row r="216" spans="1:10" s="179" customFormat="1" ht="42" customHeight="1">
      <c r="A216" s="224"/>
      <c r="B216" s="178"/>
      <c r="C216" s="442" t="s">
        <v>331</v>
      </c>
      <c r="D216" s="442"/>
      <c r="E216" s="442"/>
      <c r="F216" s="442"/>
      <c r="G216" s="442"/>
      <c r="H216" s="442"/>
      <c r="I216" s="442"/>
      <c r="J216" s="442"/>
    </row>
    <row r="217" spans="1:10" s="179" customFormat="1" ht="30.75" customHeight="1">
      <c r="A217" s="224"/>
      <c r="B217" s="178"/>
      <c r="C217" s="442" t="s">
        <v>326</v>
      </c>
      <c r="D217" s="442"/>
      <c r="E217" s="442"/>
      <c r="F217" s="442"/>
      <c r="G217" s="442"/>
      <c r="H217" s="442"/>
      <c r="I217" s="442"/>
      <c r="J217" s="442"/>
    </row>
    <row r="218" spans="1:10" s="179" customFormat="1" ht="13.5" customHeight="1">
      <c r="A218" s="224"/>
      <c r="B218" s="178"/>
      <c r="C218" s="442"/>
      <c r="D218" s="442"/>
      <c r="E218" s="442"/>
      <c r="F218" s="442"/>
      <c r="G218" s="442"/>
      <c r="H218" s="442"/>
      <c r="I218" s="442"/>
      <c r="J218" s="442"/>
    </row>
    <row r="219" spans="1:10" s="179" customFormat="1" ht="13.5" customHeight="1">
      <c r="A219" s="224"/>
      <c r="B219" s="178"/>
      <c r="C219" s="180"/>
      <c r="D219" s="180"/>
      <c r="E219" s="180"/>
      <c r="F219" s="180"/>
      <c r="G219" s="180"/>
      <c r="H219" s="180"/>
      <c r="I219" s="180"/>
      <c r="J219" s="180"/>
    </row>
    <row r="220" spans="1:2" ht="12.75" customHeight="1">
      <c r="A220" s="215" t="s">
        <v>111</v>
      </c>
      <c r="B220" s="149" t="s">
        <v>13</v>
      </c>
    </row>
    <row r="221" ht="12.75" customHeight="1">
      <c r="J221" s="173" t="s">
        <v>292</v>
      </c>
    </row>
    <row r="222" spans="2:10" ht="12.75" customHeight="1">
      <c r="B222" s="321"/>
      <c r="C222" s="154"/>
      <c r="D222" s="154"/>
      <c r="E222" s="154"/>
      <c r="F222" s="154"/>
      <c r="G222" s="154"/>
      <c r="H222" s="322"/>
      <c r="I222" s="322"/>
      <c r="J222" s="155" t="s">
        <v>263</v>
      </c>
    </row>
    <row r="223" spans="2:10" ht="12.75" customHeight="1">
      <c r="B223" s="236"/>
      <c r="C223" s="153"/>
      <c r="D223" s="153"/>
      <c r="E223" s="153"/>
      <c r="F223" s="153"/>
      <c r="G223" s="153"/>
      <c r="H223" s="266"/>
      <c r="I223" s="266"/>
      <c r="J223" s="323" t="s">
        <v>101</v>
      </c>
    </row>
    <row r="224" spans="2:10" ht="12.75" customHeight="1">
      <c r="B224" s="145" t="s">
        <v>293</v>
      </c>
      <c r="H224" s="173"/>
      <c r="I224" s="173"/>
      <c r="J224" s="314"/>
    </row>
    <row r="225" spans="3:10" ht="12.75" customHeight="1">
      <c r="C225" s="145" t="s">
        <v>261</v>
      </c>
      <c r="J225" s="148">
        <v>681</v>
      </c>
    </row>
    <row r="226" spans="3:10" ht="12.75" customHeight="1">
      <c r="C226" s="145" t="s">
        <v>79</v>
      </c>
      <c r="J226" s="148">
        <v>18</v>
      </c>
    </row>
    <row r="227" ht="12.75" customHeight="1"/>
    <row r="228" ht="12.75" customHeight="1">
      <c r="B228" s="145" t="s">
        <v>260</v>
      </c>
    </row>
    <row r="229" spans="3:10" ht="12.75" customHeight="1">
      <c r="C229" s="145" t="s">
        <v>79</v>
      </c>
      <c r="J229" s="148">
        <v>240</v>
      </c>
    </row>
    <row r="230" spans="2:10" ht="12.75" customHeight="1" thickBot="1">
      <c r="B230" s="145" t="s">
        <v>262</v>
      </c>
      <c r="J230" s="235">
        <f>SUM(J224:J229)</f>
        <v>939</v>
      </c>
    </row>
    <row r="231" ht="12.75" customHeight="1"/>
    <row r="232" spans="2:5" ht="12.75" customHeight="1">
      <c r="B232" s="148" t="s">
        <v>3</v>
      </c>
      <c r="C232" s="148"/>
      <c r="D232" s="148"/>
      <c r="E232" s="148"/>
    </row>
    <row r="233" ht="12.75" customHeight="1"/>
    <row r="234" ht="12.75" customHeight="1"/>
    <row r="235" spans="1:2" ht="12.75" customHeight="1">
      <c r="A235" s="215" t="s">
        <v>112</v>
      </c>
      <c r="B235" s="149" t="s">
        <v>8</v>
      </c>
    </row>
    <row r="236" spans="2:10" ht="12.75" customHeight="1">
      <c r="B236" s="452" t="s">
        <v>9</v>
      </c>
      <c r="C236" s="452"/>
      <c r="D236" s="452"/>
      <c r="E236" s="452"/>
      <c r="F236" s="452"/>
      <c r="G236" s="452"/>
      <c r="H236" s="452"/>
      <c r="I236" s="452"/>
      <c r="J236" s="452"/>
    </row>
    <row r="237" ht="12.75" customHeight="1"/>
    <row r="238" ht="12" customHeight="1">
      <c r="A238" s="216"/>
    </row>
    <row r="239" spans="1:2" ht="12.75" customHeight="1">
      <c r="A239" s="215" t="s">
        <v>113</v>
      </c>
      <c r="B239" s="149" t="s">
        <v>10</v>
      </c>
    </row>
    <row r="240" spans="2:10" ht="29.25" customHeight="1">
      <c r="B240" s="452" t="s">
        <v>11</v>
      </c>
      <c r="C240" s="452"/>
      <c r="D240" s="452"/>
      <c r="E240" s="452"/>
      <c r="F240" s="452"/>
      <c r="G240" s="452"/>
      <c r="H240" s="452"/>
      <c r="I240" s="452"/>
      <c r="J240" s="452"/>
    </row>
    <row r="241" ht="12.75" customHeight="1"/>
    <row r="242" ht="12.75" customHeight="1">
      <c r="B242" s="149"/>
    </row>
    <row r="243" spans="1:2" ht="12.75" customHeight="1">
      <c r="A243" s="215" t="s">
        <v>114</v>
      </c>
      <c r="B243" s="149" t="s">
        <v>12</v>
      </c>
    </row>
    <row r="244" ht="12.75" customHeight="1">
      <c r="B244" s="149"/>
    </row>
    <row r="245" spans="2:6" ht="12.75" customHeight="1">
      <c r="B245" s="145" t="s">
        <v>14</v>
      </c>
      <c r="C245" s="145" t="s">
        <v>15</v>
      </c>
      <c r="F245" s="181"/>
    </row>
    <row r="246" spans="2:10" ht="12.75" customHeight="1">
      <c r="B246" s="181"/>
      <c r="C246" s="150"/>
      <c r="D246" s="150"/>
      <c r="E246" s="150"/>
      <c r="F246" s="150"/>
      <c r="G246" s="150"/>
      <c r="H246" s="182"/>
      <c r="I246" s="182"/>
      <c r="J246" s="182"/>
    </row>
    <row r="247" spans="2:10" ht="12.75" customHeight="1">
      <c r="B247" s="181"/>
      <c r="F247" s="458" t="s">
        <v>298</v>
      </c>
      <c r="G247" s="458"/>
      <c r="H247" s="460" t="s">
        <v>299</v>
      </c>
      <c r="I247" s="460"/>
      <c r="J247" s="460"/>
    </row>
    <row r="248" spans="2:10" ht="12.75" customHeight="1">
      <c r="B248" s="238"/>
      <c r="C248" s="153"/>
      <c r="D248" s="153"/>
      <c r="E248" s="153"/>
      <c r="F248" s="183" t="s">
        <v>263</v>
      </c>
      <c r="G248" s="183" t="s">
        <v>259</v>
      </c>
      <c r="H248" s="183" t="s">
        <v>263</v>
      </c>
      <c r="I248" s="183"/>
      <c r="J248" s="183" t="s">
        <v>259</v>
      </c>
    </row>
    <row r="249" ht="12.75" customHeight="1"/>
    <row r="250" spans="3:10" ht="28.5" customHeight="1" thickBot="1">
      <c r="C250" s="459" t="s">
        <v>351</v>
      </c>
      <c r="D250" s="459"/>
      <c r="E250" s="316" t="s">
        <v>352</v>
      </c>
      <c r="F250" s="243">
        <f>+'IS'!D41/1000</f>
        <v>-3084.964</v>
      </c>
      <c r="G250" s="243">
        <f>+'IS'!F41/1000</f>
        <v>1662.607</v>
      </c>
      <c r="H250" s="243">
        <f>+'IS'!H41/1000</f>
        <v>-2973.727</v>
      </c>
      <c r="I250" s="243"/>
      <c r="J250" s="243">
        <f>+'IS'!J41/1000</f>
        <v>4343.196</v>
      </c>
    </row>
    <row r="251" spans="3:10" ht="12.75" customHeight="1" thickTop="1">
      <c r="C251" s="150"/>
      <c r="D251" s="150"/>
      <c r="E251" s="316"/>
      <c r="F251" s="184"/>
      <c r="G251" s="184"/>
      <c r="H251" s="163"/>
      <c r="I251" s="163"/>
      <c r="J251" s="163"/>
    </row>
    <row r="252" spans="1:10" s="214" customFormat="1" ht="14.25" customHeight="1">
      <c r="A252" s="239"/>
      <c r="B252" s="240"/>
      <c r="C252" s="213" t="s">
        <v>296</v>
      </c>
      <c r="D252" s="213"/>
      <c r="E252" s="341" t="s">
        <v>353</v>
      </c>
      <c r="F252" s="241">
        <v>100000</v>
      </c>
      <c r="G252" s="241">
        <v>100000</v>
      </c>
      <c r="H252" s="242">
        <v>100000</v>
      </c>
      <c r="I252" s="242"/>
      <c r="J252" s="242">
        <v>100000</v>
      </c>
    </row>
    <row r="253" spans="3:10" ht="12.75" customHeight="1">
      <c r="C253" s="213" t="s">
        <v>297</v>
      </c>
      <c r="D253" s="213"/>
      <c r="F253" s="184"/>
      <c r="G253" s="184"/>
      <c r="H253" s="163"/>
      <c r="I253" s="163"/>
      <c r="J253" s="163"/>
    </row>
    <row r="254" spans="3:10" ht="16.5" customHeight="1" thickBot="1">
      <c r="C254" s="145" t="s">
        <v>163</v>
      </c>
      <c r="E254" s="317" t="s">
        <v>354</v>
      </c>
      <c r="F254" s="185">
        <f>+F250/F252*100</f>
        <v>-3.0849640000000003</v>
      </c>
      <c r="G254" s="185">
        <f>+G250/G252*100</f>
        <v>1.662607</v>
      </c>
      <c r="H254" s="186">
        <f>+H250/H252*100</f>
        <v>-2.973727</v>
      </c>
      <c r="I254" s="186"/>
      <c r="J254" s="186">
        <f>+J250/J252*100</f>
        <v>4.343196</v>
      </c>
    </row>
    <row r="255" spans="8:10" ht="12.75" customHeight="1">
      <c r="H255" s="187"/>
      <c r="I255" s="187"/>
      <c r="J255" s="187"/>
    </row>
    <row r="256" spans="8:10" ht="12.75" customHeight="1">
      <c r="H256" s="163"/>
      <c r="I256" s="163"/>
      <c r="J256" s="163"/>
    </row>
    <row r="257" spans="2:3" ht="12.75" customHeight="1">
      <c r="B257" s="145" t="s">
        <v>116</v>
      </c>
      <c r="C257" s="145" t="s">
        <v>115</v>
      </c>
    </row>
    <row r="258" spans="3:10" ht="18" customHeight="1">
      <c r="C258" s="447" t="s">
        <v>136</v>
      </c>
      <c r="D258" s="447"/>
      <c r="E258" s="447"/>
      <c r="F258" s="447"/>
      <c r="G258" s="447"/>
      <c r="H258" s="447"/>
      <c r="I258" s="447"/>
      <c r="J258" s="447"/>
    </row>
    <row r="259" ht="12.75" customHeight="1"/>
    <row r="260" spans="1:2" ht="16.5" customHeight="1">
      <c r="A260" s="215" t="s">
        <v>117</v>
      </c>
      <c r="B260" s="149" t="s">
        <v>152</v>
      </c>
    </row>
    <row r="261" ht="16.5" customHeight="1">
      <c r="B261" s="149"/>
    </row>
    <row r="262" spans="1:10" ht="55.5" customHeight="1">
      <c r="A262" s="225"/>
      <c r="B262" s="444" t="s">
        <v>183</v>
      </c>
      <c r="C262" s="444"/>
      <c r="D262" s="444"/>
      <c r="E262" s="444"/>
      <c r="F262" s="444"/>
      <c r="G262" s="444"/>
      <c r="H262" s="444"/>
      <c r="I262" s="444"/>
      <c r="J262" s="444"/>
    </row>
    <row r="263" spans="1:10" ht="13.5" customHeight="1">
      <c r="A263" s="225"/>
      <c r="B263" s="164"/>
      <c r="C263" s="164"/>
      <c r="D263" s="164"/>
      <c r="E263" s="164"/>
      <c r="F263" s="164"/>
      <c r="G263" s="164"/>
      <c r="H263" s="164"/>
      <c r="I263" s="164"/>
      <c r="J263" s="164"/>
    </row>
    <row r="264" spans="2:10" ht="36.75" customHeight="1">
      <c r="B264" s="452" t="s">
        <v>184</v>
      </c>
      <c r="C264" s="452"/>
      <c r="D264" s="452"/>
      <c r="E264" s="452"/>
      <c r="F264" s="452"/>
      <c r="G264" s="452"/>
      <c r="H264" s="452"/>
      <c r="I264" s="452"/>
      <c r="J264" s="452"/>
    </row>
    <row r="265" ht="15" customHeight="1" thickBot="1">
      <c r="D265" s="154"/>
    </row>
    <row r="266" spans="3:10" ht="15.75" customHeight="1">
      <c r="C266" s="188" t="s">
        <v>180</v>
      </c>
      <c r="D266" s="189"/>
      <c r="E266" s="190"/>
      <c r="F266" s="190" t="s">
        <v>175</v>
      </c>
      <c r="G266" s="191" t="s">
        <v>118</v>
      </c>
      <c r="H266" s="267" t="s">
        <v>178</v>
      </c>
      <c r="I266" s="267"/>
      <c r="J266" s="268" t="s">
        <v>182</v>
      </c>
    </row>
    <row r="267" spans="3:10" ht="15" customHeight="1">
      <c r="C267" s="244"/>
      <c r="D267" s="154"/>
      <c r="E267" s="192"/>
      <c r="F267" s="192" t="s">
        <v>119</v>
      </c>
      <c r="G267" s="193" t="s">
        <v>119</v>
      </c>
      <c r="H267" s="269" t="s">
        <v>179</v>
      </c>
      <c r="I267" s="269"/>
      <c r="J267" s="270"/>
    </row>
    <row r="268" spans="3:10" ht="15" customHeight="1">
      <c r="C268" s="160"/>
      <c r="D268" s="154"/>
      <c r="E268" s="192"/>
      <c r="F268" s="192" t="s">
        <v>176</v>
      </c>
      <c r="G268" s="194"/>
      <c r="H268" s="271"/>
      <c r="I268" s="271"/>
      <c r="J268" s="270"/>
    </row>
    <row r="269" spans="3:10" ht="13.5" customHeight="1" thickBot="1">
      <c r="C269" s="162"/>
      <c r="D269" s="159"/>
      <c r="E269" s="195" t="s">
        <v>120</v>
      </c>
      <c r="F269" s="196" t="s">
        <v>120</v>
      </c>
      <c r="G269" s="196" t="s">
        <v>120</v>
      </c>
      <c r="H269" s="272" t="s">
        <v>120</v>
      </c>
      <c r="I269" s="272"/>
      <c r="J269" s="273"/>
    </row>
    <row r="270" spans="3:10" ht="18" customHeight="1">
      <c r="C270" s="160" t="s">
        <v>121</v>
      </c>
      <c r="D270" s="161"/>
      <c r="E270" s="198">
        <v>4700</v>
      </c>
      <c r="F270" s="198">
        <v>3983</v>
      </c>
      <c r="G270" s="199">
        <v>3983</v>
      </c>
      <c r="H270" s="274" t="s">
        <v>177</v>
      </c>
      <c r="I270" s="274"/>
      <c r="J270" s="275"/>
    </row>
    <row r="271" spans="3:10" ht="12.75" customHeight="1">
      <c r="C271" s="160" t="s">
        <v>122</v>
      </c>
      <c r="D271" s="161"/>
      <c r="E271" s="198">
        <v>2400</v>
      </c>
      <c r="F271" s="198">
        <v>2400</v>
      </c>
      <c r="G271" s="199">
        <v>2400</v>
      </c>
      <c r="H271" s="274" t="s">
        <v>177</v>
      </c>
      <c r="I271" s="274"/>
      <c r="J271" s="276"/>
    </row>
    <row r="272" spans="3:10" ht="12.75">
      <c r="C272" s="200" t="s">
        <v>123</v>
      </c>
      <c r="D272" s="161"/>
      <c r="E272" s="198">
        <v>1300</v>
      </c>
      <c r="F272" s="198">
        <v>1300</v>
      </c>
      <c r="G272" s="199">
        <v>1300</v>
      </c>
      <c r="H272" s="274" t="s">
        <v>177</v>
      </c>
      <c r="I272" s="274"/>
      <c r="J272" s="276"/>
    </row>
    <row r="273" spans="3:10" ht="12.75">
      <c r="C273" s="160" t="s">
        <v>124</v>
      </c>
      <c r="D273" s="161"/>
      <c r="E273" s="198">
        <v>1500</v>
      </c>
      <c r="F273" s="198">
        <v>1500</v>
      </c>
      <c r="G273" s="199">
        <v>1500</v>
      </c>
      <c r="H273" s="274" t="s">
        <v>177</v>
      </c>
      <c r="I273" s="274"/>
      <c r="J273" s="276"/>
    </row>
    <row r="274" spans="3:10" ht="13.5" thickBot="1">
      <c r="C274" s="162" t="s">
        <v>300</v>
      </c>
      <c r="D274" s="197"/>
      <c r="E274" s="201" t="s">
        <v>177</v>
      </c>
      <c r="F274" s="202">
        <v>717</v>
      </c>
      <c r="G274" s="203">
        <v>717</v>
      </c>
      <c r="H274" s="274" t="s">
        <v>177</v>
      </c>
      <c r="I274" s="274"/>
      <c r="J274" s="277" t="s">
        <v>181</v>
      </c>
    </row>
    <row r="275" spans="3:10" ht="16.5" customHeight="1" thickBot="1">
      <c r="C275" s="205" t="s">
        <v>125</v>
      </c>
      <c r="D275" s="206"/>
      <c r="E275" s="203">
        <f>SUM(E270:E274)</f>
        <v>9900</v>
      </c>
      <c r="F275" s="204">
        <f>SUM(F270:F274)</f>
        <v>9900</v>
      </c>
      <c r="G275" s="204">
        <f>SUM(G270:G274)</f>
        <v>9900</v>
      </c>
      <c r="H275" s="315" t="s">
        <v>177</v>
      </c>
      <c r="I275" s="202"/>
      <c r="J275" s="202"/>
    </row>
    <row r="276" spans="3:10" ht="12.75">
      <c r="C276" s="154"/>
      <c r="D276" s="154"/>
      <c r="E276" s="154"/>
      <c r="F276" s="154"/>
      <c r="G276" s="207"/>
      <c r="H276" s="208"/>
      <c r="I276" s="208"/>
      <c r="J276" s="208"/>
    </row>
    <row r="277" spans="2:10" ht="12.75">
      <c r="B277" s="148" t="s">
        <v>301</v>
      </c>
      <c r="C277" s="154"/>
      <c r="D277" s="154"/>
      <c r="E277" s="154"/>
      <c r="F277" s="154"/>
      <c r="G277" s="207"/>
      <c r="H277" s="208"/>
      <c r="I277" s="208"/>
      <c r="J277" s="208"/>
    </row>
    <row r="278" spans="3:10" ht="12.75">
      <c r="C278" s="154"/>
      <c r="D278" s="154"/>
      <c r="E278" s="154"/>
      <c r="F278" s="154"/>
      <c r="G278" s="207"/>
      <c r="H278" s="208"/>
      <c r="I278" s="208"/>
      <c r="J278" s="208"/>
    </row>
    <row r="279" ht="16.5" customHeight="1">
      <c r="A279" s="226"/>
    </row>
    <row r="280" spans="1:2" ht="12.75" customHeight="1">
      <c r="A280" s="215" t="s">
        <v>126</v>
      </c>
      <c r="B280" s="149" t="s">
        <v>151</v>
      </c>
    </row>
    <row r="281" spans="2:10" ht="12.75" customHeight="1">
      <c r="B281" s="452" t="s">
        <v>202</v>
      </c>
      <c r="C281" s="452"/>
      <c r="D281" s="452"/>
      <c r="E281" s="452"/>
      <c r="F281" s="452"/>
      <c r="G281" s="452"/>
      <c r="H281" s="452"/>
      <c r="I281" s="452"/>
      <c r="J281" s="452"/>
    </row>
    <row r="282" ht="12.75" customHeight="1"/>
    <row r="283" ht="12.75" customHeight="1"/>
    <row r="284" ht="12.75" customHeight="1"/>
    <row r="285" ht="12.75" customHeight="1"/>
    <row r="286" ht="12.75" customHeight="1"/>
    <row r="287" ht="12.75" customHeight="1">
      <c r="B287" s="149"/>
    </row>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sheetData>
  <sheetProtection/>
  <mergeCells count="97">
    <mergeCell ref="B33:M33"/>
    <mergeCell ref="B30:M30"/>
    <mergeCell ref="B28:M28"/>
    <mergeCell ref="B27:M27"/>
    <mergeCell ref="B26:M26"/>
    <mergeCell ref="B25:M25"/>
    <mergeCell ref="B31:M31"/>
    <mergeCell ref="B32:M32"/>
    <mergeCell ref="C215:J215"/>
    <mergeCell ref="B163:J163"/>
    <mergeCell ref="B126:E126"/>
    <mergeCell ref="A159:J159"/>
    <mergeCell ref="A158:J158"/>
    <mergeCell ref="C206:J206"/>
    <mergeCell ref="C187:E187"/>
    <mergeCell ref="B177:J177"/>
    <mergeCell ref="B171:J171"/>
    <mergeCell ref="H247:J247"/>
    <mergeCell ref="B236:J236"/>
    <mergeCell ref="B104:J104"/>
    <mergeCell ref="B149:J149"/>
    <mergeCell ref="B240:J240"/>
    <mergeCell ref="C211:J211"/>
    <mergeCell ref="B148:J148"/>
    <mergeCell ref="B151:J151"/>
    <mergeCell ref="C204:J204"/>
    <mergeCell ref="C217:J217"/>
    <mergeCell ref="B264:J264"/>
    <mergeCell ref="B281:J281"/>
    <mergeCell ref="C210:J210"/>
    <mergeCell ref="B262:J262"/>
    <mergeCell ref="C258:J258"/>
    <mergeCell ref="F247:G247"/>
    <mergeCell ref="C216:J216"/>
    <mergeCell ref="C212:J212"/>
    <mergeCell ref="C218:J218"/>
    <mergeCell ref="C250:D250"/>
    <mergeCell ref="B55:J55"/>
    <mergeCell ref="B60:J60"/>
    <mergeCell ref="B48:J48"/>
    <mergeCell ref="B14:J14"/>
    <mergeCell ref="B51:J51"/>
    <mergeCell ref="B56:J56"/>
    <mergeCell ref="B19:M19"/>
    <mergeCell ref="B20:M20"/>
    <mergeCell ref="B21:M21"/>
    <mergeCell ref="B22:M22"/>
    <mergeCell ref="A7:J7"/>
    <mergeCell ref="A8:J8"/>
    <mergeCell ref="A10:J10"/>
    <mergeCell ref="B45:J45"/>
    <mergeCell ref="B36:J36"/>
    <mergeCell ref="B39:J39"/>
    <mergeCell ref="B42:J42"/>
    <mergeCell ref="B23:M23"/>
    <mergeCell ref="B24:M24"/>
    <mergeCell ref="B29:M29"/>
    <mergeCell ref="C202:J202"/>
    <mergeCell ref="C203:J203"/>
    <mergeCell ref="B189:J189"/>
    <mergeCell ref="B201:J201"/>
    <mergeCell ref="B197:J197"/>
    <mergeCell ref="B173:J173"/>
    <mergeCell ref="B127:E127"/>
    <mergeCell ref="B123:E123"/>
    <mergeCell ref="B124:E124"/>
    <mergeCell ref="B125:E125"/>
    <mergeCell ref="B168:J168"/>
    <mergeCell ref="B167:J167"/>
    <mergeCell ref="B99:J99"/>
    <mergeCell ref="B111:J111"/>
    <mergeCell ref="B101:J101"/>
    <mergeCell ref="B100:J100"/>
    <mergeCell ref="B105:J105"/>
    <mergeCell ref="B109:J109"/>
    <mergeCell ref="B102:J102"/>
    <mergeCell ref="B110:J110"/>
    <mergeCell ref="C213:J213"/>
    <mergeCell ref="B131:J131"/>
    <mergeCell ref="B133:J133"/>
    <mergeCell ref="C140:D140"/>
    <mergeCell ref="C207:J207"/>
    <mergeCell ref="B193:J193"/>
    <mergeCell ref="B164:J164"/>
    <mergeCell ref="C208:J208"/>
    <mergeCell ref="B143:J143"/>
    <mergeCell ref="B145:J145"/>
    <mergeCell ref="B172:J172"/>
    <mergeCell ref="B165:J165"/>
    <mergeCell ref="B103:J103"/>
    <mergeCell ref="B112:J112"/>
    <mergeCell ref="B122:E122"/>
    <mergeCell ref="B108:J108"/>
    <mergeCell ref="B117:E117"/>
    <mergeCell ref="A154:J154"/>
    <mergeCell ref="B118:E118"/>
    <mergeCell ref="B119:E119"/>
  </mergeCells>
  <printOptions horizontalCentered="1"/>
  <pageMargins left="0.4330708661417323" right="0.35433070866141736" top="0.7874015748031497" bottom="0.35433070866141736" header="0.31496062992125984" footer="0.31496062992125984"/>
  <pageSetup horizontalDpi="600" verticalDpi="600" orientation="portrait" paperSize="9" scale="80" r:id="rId2"/>
  <rowBreaks count="6" manualBreakCount="6">
    <brk id="51" max="10" man="1"/>
    <brk id="97" max="10" man="1"/>
    <brk id="145" max="10" man="1"/>
    <brk id="155" max="10" man="1"/>
    <brk id="188" max="10" man="1"/>
    <brk id="218" max="10" man="1"/>
  </rowBreaks>
  <drawing r:id="rId1"/>
</worksheet>
</file>

<file path=xl/worksheets/sheet6.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Christine</cp:lastModifiedBy>
  <cp:lastPrinted>2008-11-26T03:09:31Z</cp:lastPrinted>
  <dcterms:created xsi:type="dcterms:W3CDTF">2004-07-21T09:04:59Z</dcterms:created>
  <dcterms:modified xsi:type="dcterms:W3CDTF">2008-11-26T09:24:56Z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